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torage-01\Public\Komunalni\Paula Pavlović\Nalozi za nabavu 2023\Troškovnici\"/>
    </mc:Choice>
  </mc:AlternateContent>
  <bookViews>
    <workbookView xWindow="0" yWindow="0" windowWidth="24000" windowHeight="9135" tabRatio="830" activeTab="1"/>
  </bookViews>
  <sheets>
    <sheet name="Preambula" sheetId="91" r:id="rId1"/>
    <sheet name="Niskogradnja" sheetId="88" r:id="rId2"/>
  </sheets>
  <definedNames>
    <definedName name="_xlnm.Print_Titles" localSheetId="1">Niskogradnja!$1:$1</definedName>
    <definedName name="_xlnm.Print_Area" localSheetId="1">Niskogradnja!$A$1:$F$77</definedName>
    <definedName name="_xlnm.Print_Area" localSheetId="0">Preambula!$A$1:$F$27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88" l="1"/>
  <c r="F26" i="88"/>
  <c r="F27" i="88"/>
  <c r="F29" i="88"/>
  <c r="F31" i="88"/>
  <c r="F33" i="88"/>
  <c r="F35" i="88"/>
  <c r="F37" i="88"/>
  <c r="F39" i="88"/>
  <c r="F41" i="88"/>
  <c r="F43" i="88"/>
  <c r="F45" i="88"/>
  <c r="F48" i="88"/>
  <c r="F50" i="88"/>
  <c r="F52" i="88"/>
  <c r="F22" i="88"/>
  <c r="F15" i="88"/>
  <c r="F14" i="88"/>
  <c r="F6" i="88"/>
  <c r="F5" i="88"/>
  <c r="F7" i="88" l="1"/>
  <c r="F53" i="88"/>
  <c r="F16" i="88"/>
  <c r="D14" i="88"/>
  <c r="D35" i="88"/>
  <c r="D33" i="88"/>
  <c r="D41" i="88" s="1"/>
  <c r="D31" i="88"/>
  <c r="D24" i="88"/>
  <c r="D22" i="88" l="1"/>
  <c r="D26" i="88"/>
  <c r="D27" i="88"/>
  <c r="D15" i="88"/>
  <c r="D37" i="88"/>
  <c r="D39" i="88" l="1"/>
  <c r="D43" i="88" l="1"/>
  <c r="D5" i="88" l="1"/>
  <c r="D6" i="88" l="1"/>
  <c r="B61" i="88" l="1"/>
  <c r="B63" i="88" l="1"/>
  <c r="F59" i="88" l="1"/>
  <c r="F63" i="88" l="1"/>
  <c r="F61" i="88" l="1"/>
  <c r="F65" i="88" s="1"/>
  <c r="F67" i="88" s="1"/>
  <c r="F69" i="88" s="1"/>
</calcChain>
</file>

<file path=xl/sharedStrings.xml><?xml version="1.0" encoding="utf-8"?>
<sst xmlns="http://schemas.openxmlformats.org/spreadsheetml/2006/main" count="114" uniqueCount="86">
  <si>
    <t>R. br.</t>
  </si>
  <si>
    <t>Jed. mj.</t>
  </si>
  <si>
    <t>UKUPNO</t>
  </si>
  <si>
    <t>I</t>
  </si>
  <si>
    <t>Pripremni radovi</t>
  </si>
  <si>
    <t>m'</t>
  </si>
  <si>
    <t>kom</t>
  </si>
  <si>
    <t>II</t>
  </si>
  <si>
    <t>III</t>
  </si>
  <si>
    <t xml:space="preserve"> </t>
  </si>
  <si>
    <t>Obračun po m'</t>
  </si>
  <si>
    <t>Količina</t>
  </si>
  <si>
    <t>Jed.cij.</t>
  </si>
  <si>
    <t xml:space="preserve">Obračun po m' </t>
  </si>
  <si>
    <t>Odvodnja</t>
  </si>
  <si>
    <r>
      <t>m</t>
    </r>
    <r>
      <rPr>
        <vertAlign val="superscript"/>
        <sz val="10"/>
        <rFont val="Arial"/>
        <family val="2"/>
        <charset val="238"/>
      </rPr>
      <t>2</t>
    </r>
  </si>
  <si>
    <t>UKUPNO I  (kn)</t>
  </si>
  <si>
    <t>UKUPNO III (kn)</t>
  </si>
  <si>
    <t>Obračun po komadu</t>
  </si>
  <si>
    <t>komplet</t>
  </si>
  <si>
    <t>kg</t>
  </si>
  <si>
    <r>
      <t>m</t>
    </r>
    <r>
      <rPr>
        <vertAlign val="superscript"/>
        <sz val="10"/>
        <rFont val="Arial"/>
        <family val="2"/>
        <charset val="238"/>
      </rPr>
      <t>3</t>
    </r>
  </si>
  <si>
    <t>Obračun po kompletu</t>
  </si>
  <si>
    <r>
      <t>Obračun po m</t>
    </r>
    <r>
      <rPr>
        <vertAlign val="superscript"/>
        <sz val="10"/>
        <rFont val="Arial"/>
        <family val="2"/>
        <charset val="238"/>
      </rPr>
      <t>3</t>
    </r>
    <r>
      <rPr>
        <sz val="10"/>
        <rFont val="Arial"/>
        <family val="2"/>
        <charset val="238"/>
      </rPr>
      <t xml:space="preserve"> </t>
    </r>
  </si>
  <si>
    <r>
      <t>Obračun po m</t>
    </r>
    <r>
      <rPr>
        <vertAlign val="superscript"/>
        <sz val="10"/>
        <rFont val="Arial"/>
        <family val="2"/>
        <charset val="238"/>
      </rPr>
      <t>2</t>
    </r>
    <r>
      <rPr>
        <sz val="10"/>
        <rFont val="Arial"/>
        <family val="2"/>
        <charset val="238"/>
      </rPr>
      <t xml:space="preserve"> </t>
    </r>
  </si>
  <si>
    <t>UKUPNO:</t>
  </si>
  <si>
    <t>PDV 25%:</t>
  </si>
  <si>
    <t>UKUPNO SA PDV-om:</t>
  </si>
  <si>
    <t>REKAPITULACIJA</t>
  </si>
  <si>
    <t>a)</t>
  </si>
  <si>
    <t>b)</t>
  </si>
  <si>
    <t>Beton C25/30</t>
  </si>
  <si>
    <t>Armaturna mreža Q-335</t>
  </si>
  <si>
    <t xml:space="preserve">Izrada spoja oborinske odvodnje na postojeće sabirno okno, reviziono okno i prihvatno-izljevnu građevinu, rad uključuje potrebna bušenja, štemanja, razbijanje betona, obradu ležišta, te krpanje i ispunu svih neravnina oko proboja,  sav rad/materijal potreban za postizanje vodonepropusnosti (fugiranje međuprostora/spojnica, brtve, fazonski elementi - koljena, redukcije, T-komadi). Cijena stavke uključuje sav potreban rad i materijal za postizanje vodonepropusnosti, te za izvršenje kompletne stavke.  </t>
  </si>
  <si>
    <r>
      <t>Obračun po m</t>
    </r>
    <r>
      <rPr>
        <vertAlign val="superscript"/>
        <sz val="11"/>
        <rFont val="Calibri"/>
        <family val="2"/>
        <charset val="238"/>
        <scheme val="minor"/>
      </rPr>
      <t>3</t>
    </r>
  </si>
  <si>
    <r>
      <t>m</t>
    </r>
    <r>
      <rPr>
        <vertAlign val="superscript"/>
        <sz val="11"/>
        <rFont val="Calibri"/>
        <family val="2"/>
        <charset val="238"/>
        <scheme val="minor"/>
      </rPr>
      <t>3</t>
    </r>
  </si>
  <si>
    <r>
      <t>Obračun po m</t>
    </r>
    <r>
      <rPr>
        <vertAlign val="superscript"/>
        <sz val="11"/>
        <rFont val="Calibri"/>
        <family val="2"/>
        <charset val="238"/>
        <scheme val="minor"/>
      </rPr>
      <t>3</t>
    </r>
    <r>
      <rPr>
        <sz val="11"/>
        <rFont val="Calibri"/>
        <family val="2"/>
        <charset val="238"/>
        <scheme val="minor"/>
      </rPr>
      <t xml:space="preserve"> (beton) i kg (armatura)</t>
    </r>
  </si>
  <si>
    <t>Konstrukcija</t>
  </si>
  <si>
    <t>Uređenje zelenih površina s pripremom tla (fino planiranje, grabljanje i sl.), iskopom, prijevozom i ugradnjom humusa iz pozajmištva koje osigurava Izvođač, debljine 20 cm, nabavom, prijevozom i ugradnjom mineralnog gnojiva (10 dkg/m2) i travnate smjese (4,0 dkg/m2), te jednokratnim zalijevanjem. Stavka obuhvaća sav rad, opremu i materijal potreban za uređenje zelenih površina. Obračun po stvarno izvršenim radovima, ovjerenim u građevinskoj knjizi po Nadzornom inženjeru.</t>
  </si>
  <si>
    <t>PREAMBULA TROŠKOVNIKA</t>
  </si>
  <si>
    <t>Iskop za izradu plitkih drenaža, u materijalu kategorije "C". Strojni iskop rova za plitke drenaže prema nacrtima iz projekta. Rad se mjeri u kubičnim metrima stvarno iskopanog rova u sraslom tlu, a u cijenu su uključeni i svi eventualni pomoćni radovi (razupiranja, oplate, crpljenja, vertikalni prijenosi, privremeno odlaganje, čišćenje nakon dovršetka radova i sl.), poravnanje dna, zatrpavanje rova nakon ugradnje drenaže, utovar viška materijala nakon zatrpavanja u prijevozno sredstvo i odvoz na mjesto oporabe ili zbrinjavanja.  Izvedba, kontrola kakvoće i obračun prema OTU 2-05. i 3-02.2 ili jednakovrijedno.</t>
  </si>
  <si>
    <t>Izrada plitkih drenaža, od perforiranih drenažnih PVC cijevi tunelskog profila DN 110 mm, na podlozi od betona klase C 20/25. Izrada plitkih drenaža u već iskopanim rovovima, dna ispod granice smrzavanja i isplaniranog na zadani nagib iz projekta, od perforiranih drenažnih PVC cijevi, na podlozi od betona, omotanih u geotekstil 200/g/m2, sa ugradbom filtarskog sloja od šljunka ili tucanika granulacije 8-63 mm promjera zrna i zatrpavanje rova te utovarom i odvozom viška materijala. U cijenu je uključeno i poravnanje dna iskopanog rova, nabava, prijevoz i prijenos materijala za izradu podloge, filterskog materijala i drenažnih cijevi i spojeva odnosno ispusta, po potrebi privremeno skladištenje materijala, rad na izradi podloge, postavljanju i spajanju drenažnih cijevi u projektiranom nagibu, izrada predviđenih vodolovnih grla ili ispusta u okolni teren, omotavanje u geotekstil, izrada filtarskog sloja sa pažljivim zbijanjem i čišćenje nakon dovršetka radova. Stavka obuhvaća sav potreban rad, materijal i opremu. Rad se obračunava po metru dužnom izvedenog drenažnog sustava.  Izvedba, kontrola kakvoće i obračun prema OTU 3-02.2 ili jednakovrijedno.</t>
  </si>
  <si>
    <t>Izrada podložnog sloja od pijeska. Izvedba podloge od pijeska u jednom sloju ili dva sloja, na cijeloj širini dna, za polaganje cestovne kanalizacije, koja mora biti isplanirana i sabijena prema zahtjevima iz projekta. Obračun je po m3 ugrađenog pijeska podloge projektiranih dimenzija, a u cijeni je uključena izrada posteljice s eventualnim mjestimičnim sanacijama dna iskopa; nabava pijeska za podložni sloj i ostalog materijala (podlošci, jahači ili drugi umeci), utovar, svi prijevozi i prijenosi, istovar, ugradnja u jednom ili dva sloja, razastiranje i nabijanje na projektirane nagibe i mjere kao i sav pomoćni pribor, materijal i rad koji se koristi za osiguranje položaja cijevi.  Izvedba, kontrola kakvoće i obračun prema OTU 3-04.2 i 3-04.2.1 ili jednakovrijedno.</t>
  </si>
  <si>
    <t>Zatrpavanje rova kanalizacije pjeskom. Zatrpavanje kanalizacije nakon ispitivanja vodonepropusnosti i preuzimanja ugrađenih cijevi prvim slojem do visine 30 cm iznad cijevi te ostatak do posteljice pogodnim materijalom s najvećim zrnom do 8 mm s pažljivim zbijanjem do tražene zbijenosti Ms≥60 MN/m2 . Obračunava se po m3 ugrađenog materijala po mjerama iz projekta uz odbitak volumena cijevi, a u cijeni je uključeno nabava materijala te oprezno zbijanje, ručno ili laganim sredstvima za sabijanje tla, kako ne bi došlo do oštećenja kanalizacijske cijevi, kao i svi prijevozi, oprema, rad na izradi ispune rova i sve ostalo što je potrebno za potpuno dovršenje stavke.  Izvedba, kontrola kakvoće i obračun prema OTU 3-04.6 ili jednakovrijedno.</t>
  </si>
  <si>
    <t>Nabava, prijevoz i ugradnja kanalizacijskih cijevi PVC (polivinil klorid) SN 8, DN 250 mm. Polaganje kanalizacijskih vodonepropusnih cijevi na pripremljenu podlogu u projektiranom nagibu sa spajanjem prema detaljima iz projekta ili uputama proizvođača. Obračun je u m1 ugrađene kanalizacijske cijevi, a u cijeni je uključena nabava cijevi, fazonskih komada i spojnih sredstava, svi prijevozi i prijenosi, istovar uz kanalizacijski rov, privremeno skladištenje i razvoz duž rova, spuštanje u rov i ugradnja prema uvjetima iz projekta, te sav rad, dodatni materijal i pribor potreban za potpunu propisanu ugradnju i spajanje cijevi, ugradnja i spajanje cijevi međusobno kao i na revizijska okna, cijevi i slivnike da se postigne vodonepropusnost, uključivo ispitivanje vodonepropusnosti. Izvedba, kontrola kakvoće i obračun prema OTU 3-04.3 ili jednakovrijedno.</t>
  </si>
  <si>
    <t>Izvođač je dužan pridržavati se svih važećih zakona i propisa iz područja gradnje, propisanih ili jednakovrijednih  normi, "Općih tehničkih uvjeta za radove na cestama" (OTU, Zagreb, IGH, izdanje 2001. god.), HRN EN, DIN i ostalo. Ukoliko OTU, HRN EN, DIN i ostalo svojom uputom propisuju korištenje, odnosno postupanje sukladno određenoj normi, investitor će prihvatiti jednakovrijednu zamjenjujuću normu ili propis, kako je opisano i u sadržaju općih tehničkih uvjeta i normi. Svi radovi moraju se izvesti stručno prema važećim propisima i pravilima struke.</t>
  </si>
  <si>
    <t>Gospodarski subjekti mogu obići mjesto (lokaciju) koje se odnosi na predmet ovog postupka javne nabave i upoznati se s postojećim stanjem kako bi za sebe i na vlastitu odgovornost prikupili sve informacije koje su potrebne za izradu ponude i preuzimanje ugovorne obveze. Troškove obilaska snosi ponuditelj. Na osnovu obilaska gradilišta ponuditelj će uračunati sve troškove potrebne za izvedbu radova u skladu s projektom.</t>
  </si>
  <si>
    <t>Ponuditelj je dužan proučiti sve navedene dijelove Troškovnika, te u slučaju nejasnoća tražiti objašnjenje od investitora - osobe zadužene za komunikaciju sa ponuditeljima i projektantima.</t>
  </si>
  <si>
    <t>Nepoznavanje projekta i tehničkog opisa neće se prihvatiti kao razlog za povišenje jediničnih cijena ili greške u izvedbi.</t>
  </si>
  <si>
    <t>Ukoliko u izvođenju radova bude sudjelovalo više izvođača radova glavni izvođač radova je u okviru ugovorene cijene dužan izvršiti koordinaciju radova svih izvođača na način da omogući kontinuirano odvijanje posla i zaštitu već izvedenih radova i ugrađene/isporučene opreme.</t>
  </si>
  <si>
    <t>Cijena rada mora uključiti sve troškove radne snage uključivo sva zakonom propisana davanja, troškove prekovremenog rada i sl.</t>
  </si>
  <si>
    <t xml:space="preserve">U jediničnu cijenu nabave materijala, opreme i slično izvođač je dužan uračunati sav potreban alat, opremu i izvođenje / montažu do kompletne gotovosti.  </t>
  </si>
  <si>
    <t>U svim stavkama koje uključuju odvoz viška materijala na mjesto oporabe ili zbinjavanja, jedinične cijene moraju uključivati sve  troškove deponiranja.</t>
  </si>
  <si>
    <t>Ponuditelj mora u cijenu uključiti sav dodatni materijal, potrošni materijal i pribor koji u opisima stavke nije izrijekom naveden, a neophodan je za odgovarajuću ugradnju svih uređaja i opreme, te izvedbu funkcionalnog sustava.</t>
  </si>
  <si>
    <t xml:space="preserve">Ponuditelj u cijenu izvedbe mora uključiti sve troškove vezane za izdavanje odgovarajućih izjava o svojstvima, ispitivanja i mjerenja i izradu uputa za korištenje i održavanje sustava na hrvatskom jeziku. </t>
  </si>
  <si>
    <t>Izvođač je dužan, u okviru ugovorene cijene, osigurati  stvari i osobe koje se nalaze unutar obuhvata koji je predmet ugovorenih radova.</t>
  </si>
  <si>
    <t xml:space="preserve">Izvođač  je dužan održavati gradilište za vrijeme izvođenja radova (održavanje ostalog zelenila, ostale infrastrukture i sve ostalo potrebno za sigurno odvijanje radova). </t>
  </si>
  <si>
    <t>Sve navedene tehničke karakteristike proizvoda, materijala, opreme i ostalog u ovome troškovniku, bez obzira na opis stavke, odnose se izričito na minimalne projektirane zahtjeve kvalitete.</t>
  </si>
  <si>
    <t>Od trenutka preuzimanja gradilišta pa do primopredaje objekta izvođač je odgovoran za stvari i osobe koje se nalaze unutar gradilišta. U građevinski dnevnik se unose svi bitni podaci i događaji tijekom građenja (npr. meteorološke prilike, temperatura zraka i sl.), upisuju primjedbe projektanata, nalozi nadzornog inženjera i inspekcije, sukladno posebnom propisu. Tako registrirani zahtjevi obvezni su za izvođača radova, s tim da je za svaku nepredviđenu višu radnju, kojom bi se povećalo ukupne troškove predviđene za izgradnju po ovom troškovniku, prethodno potrebna suglasnost investitora.</t>
  </si>
  <si>
    <t>Količine radova, koje nakon izvršenja čitavog posla nije moguće mjeriti neposrednom izmjerom treba po izvršenju pojedinog takvog rada preuzeti i ovjeriti nadzorni inženjer. Nadzorni inženjer i predstavnik izvođača radova unosit će u građevnu knjigu količine pojedinih takvih radova, s potrebnim skicama i izmjerama, te će svojim potpisima jamčiti za njihovu točnost. Samo tako utvrđeni radovi mogu se uzeti u obzir kod izrade privremenog ili konačnog obračuna radova.</t>
  </si>
  <si>
    <t>Radovi se izvode prema projektu, a u svim slučajevima potrebne izmjene ili dopune projekta ili njegovih dijelova, odluku o tome donosit će se sukladno Ugovoru o građenju, a tu svoju odluku unositi će u građevni dnevnik. Sve izmjene ili dopune projekta, ili njegovih dijelova, za koje se po građevnom dnevniku ne može dokazati da su uslijedile po opisanom postupku, neće se obračunavati ni po privremenom ni po okončanom obračunu.</t>
  </si>
  <si>
    <t>U ovom troškovniku izložene cijene odnose se na jediničnu mjeru izvršenog rada. Prema tome, jedinične cijene obuhvaćaju sav rad, opremu, materijal, prijevoze, režiju gradilišta i uprave poduzeća, sva davanja te zaradu poduzeća. Sav montažni i sitni materijal je uključen i ne obračunava se zasebnim stavkama. Uključeni su sve vrste radova na izradi i montaži zaštitnih mjera i provizorija, sve vrste radova na montaži opreme, ispitivanja i parametriranja; po završetku svake faze i konačna ispitivanja po završetku svih radova, funkcionalne probe, podešenje i puštanje u pokusni rad ukoliko je predviđen projektom, praćenje pogona i otklanjanje eventualnih nedostataka u jamstvenom roku, dodatni troškovi radne snage (dnevnice, prekovremeni i noćni rad) zbog izvođenja dijela radova u doba isključenog pogona, te svi ostali neimenovani pomoćni radovi i materijal, koji su potrebni za kompletno dovršenje radova po ovom troškovniku.</t>
  </si>
  <si>
    <t>Jedinične cijene obuhvaćaju i izradu uputa za rukovanje i održavanje ugrađene opreme i izradu svih protokola o ispitivanju. Uključena je sva dokumentacija i troškovi potrebni za tehnički pregled.</t>
  </si>
  <si>
    <t>Izvođačeva je obveza održavanje javnih cesta koje koristi u svrhu građenja te sanacija svih eventualnih oštećenja nastalih korištenjem. Po završetku radova ceste je potrebno dovesti u prvobitno stanje bez prava na naknadu troškova.</t>
  </si>
  <si>
    <t>Sva oštećenja nastala na već izvedenim radovima izvođač je dužan otkloniti o vlastitom trošku. Izvođač je dužan zaštititi postojeći teren s pripadajućom vegetacijom od oštećivanja tijekom izvođenja radova. Ako se površine postojećeg terena s pripadajućom vegetacijom oštete tijekom izvođenja radova, izvođač je dužan izvršiti biološku sanaciju iste, i to o svom trošku.</t>
  </si>
  <si>
    <t>Na projekte privremene regulacije potrebno je ishoditi sve potrebne suglasnosti nadležnih društava za upravljanje cestom.</t>
  </si>
  <si>
    <t>Izvođač radova je dužan prije ugrađivanja proizvoda dostaviti izjave o svojstvima, izjave o sukladnosti, tehničke upute i ostalo za materijale i opremu koje namjerava ugrađivati nadzornom inženjeru a sve u skladu sa Zakonom o građevnim proizvodima (NN 76/13, 30/40, 130/17 i 32/19) i ostaloj pripadajućoj zakonskoj regulativi.</t>
  </si>
  <si>
    <t xml:space="preserve">Revizijsko PEHD okno od gotovih elemenata (uključivo iskop) Ø 800 mm, dubine prema projektu. Stavka obuhvaća iskop materijala uz svu potrebnu zaštitu stabilnosti jame (razupiranje, crpljenje vode, zbijanje), odlaganje iskopanog materijala, razastiranje, utovar i odvoz viška materijala na odlagalište te zatrpavanje materijalom iz iskopa. Podrazumijeva i sav prijevoz i rad na izradi podloge i obloge, izradu i dopremu te montažu okna, svih njegovih sastavnih dijelova, materijala i pribora, stupaljki sa zaštitom od pada, antikorozivnu zaštitu bravarske opreme, izvedbu kinete, spojeva sa cjevi te sav rad i materijal na postizanju i ispitivanju vodonepropusnosti. Poklopac se obračunava zasebno. Obračun po komadu potpuno izvedenog okna. </t>
  </si>
  <si>
    <t>Nabava, prijevoz i ugradnja kanalizacijskih cijevi PVC (polivinil klorid) SN 8, DN 160 mm. Polaganje kanalizacijskih vodonepropusnih cijevi na pripremljenu podlogu u projektiranom nagibu sa spajanjem prema detaljima iz projekta ili uputama proizvođača. Obračun je u m1 ugrađene kanalizacijske cijevi, a u cijeni je uključena nabava cijevi, fazonskih komada i spojnih sredstava, svi prijevozi i prijenosi, istovar uz kanalizacijski rov, privremeno skladištenje i razvoz duž rova, spuštanje u rov i ugradnja prema uvjetima iz projekta, te sav rad, dodatni materijal i pribor potreban za potpunu propisanu ugradnju i spajanje cijevi, ugradnja i spajanje cijevi međusobno kao i na revizijska okna, cijevi i slivnike da se postigne vodonepropusnost, uključivo ispitivanje vodonepropusnosti. Izvedba, kontrola kakvoće i obračun prema OTU 3-04.3 ili jednakovrijedno.</t>
  </si>
  <si>
    <t>Jediničnim cijenama obuhvaćeno je osiguranje i ocjenjivanje kakvoće, tj. svi troškovi prethodnih i tekućih ispitivanja kako osnovnih materijala, tako i poluproizvoda, te definitivno dovršenih radova u skladu s važećim tehničkim propisima, pravilnicima i standardima i Općim tehničkim uvjetima. Stavke troškovnika odnose se na definitivno dovršene radove, ispitane po kvaliteti i funkcionalnosti, te preuzete po nadzornoj službi investitora, ukoliko nije u opisu izričito drukčije određeno. Kontrolna ispitivanja obavljat će investitor o svom trošku.</t>
  </si>
  <si>
    <t>Humus (uključivo mineralno gnojivo)</t>
  </si>
  <si>
    <t>Sijanje trave</t>
  </si>
  <si>
    <t>Izvođač je dužan gradilište održavati čistim, a na kraju radova treba izvesti detaljno čišćenje. Nakon dovršenja gradnje izvođač će predati posve uređeno gradilište i okolinu predstavniku investitora uz obveznu prisutnost nadzornog inženjera, a primjedbe dane od strane projektanta imaju istu težinu kao i primjedbe dane od strane nadzornog inženjera i investitora.</t>
  </si>
  <si>
    <t>Nabava, dobava i ugradnja betona C 25/30 i armaturne mreže Q-335 za izradu betonske ploče, uključivo i izrada SN veze.  Stavka obuhvaća sav rad i materijal za izradu, prijevoz, obradu, njegu i zaštitu betona te potrebnu oplatu. Izvedba, kontrola kakvoće i obračun prema OTU 3-03., 7-00.2., 7-01.5. i 3-05.5 ili jednakovrijedno.</t>
  </si>
  <si>
    <t>Geotekstil</t>
  </si>
  <si>
    <t>Šljunak ili tuacnik 8-63 mm</t>
  </si>
  <si>
    <t>Ugradnja poklopaca na revizijska okna Ø 600 mm, nosivosti poklopca 150 kN. Ugradnja lijevano željeznog poklopca dimenzija, težine i nosivosti prema projektu. Obračunava se po komadu ugrađenog poklopca, a u cijeni je uključena nabava poklopca i okvira, po potrebi uskladištenje, prijevoz i prijenos te postavljanje poklopca na pripremljeno ležište prema detaljima iz projekta.  Izvedba, kontrola kakvoće i obračun prema OTU 3-04.4.4 ili jednakovrijedno.</t>
  </si>
  <si>
    <t>Nabava, dobava i ugradnja inflitracije prema projektnoj dokumentaciji. Modularni sustava za inflitraciju oborinskih voda iz polipropilenskih skladišnih blokova. Sustav se sastoji od jediničnog modula dimenzija: Š×V×D=60x91x120cm. 
Minimalno tražene karaktersitike:
- najmanje 97% ukupnog korisnog volumena;
- inspekcijski tunel min. pop. presjeka Š×V=100×500mm kako bi se omogućio slobodno kretanje inspekcijskim kamerama i opremi za čiščenje kroz sustav;
- mogućnost vizualne kontrole kroz jedan sloj sustava bez zapreka (pregrada) za jednostavniju kontrolu kamerom i smanjenje potrebnog broja inspekcijskih priključaka;
- mogućnost dodatnog omatanja geotekstilom uljevnog dijela infiltracijske komore za zadržavanje mulja (sedimentacijska komora);
- mogućnost spajanja sastavnih elemenata sustavom zidarskog preklopa koji omogućava sastavljanje čvrste veze među blokovima istog sloja sustava;</t>
  </si>
  <si>
    <r>
      <t xml:space="preserve">Nabava, dobava i ugradnja mehanički povezanog, netkanog, </t>
    </r>
    <r>
      <rPr>
        <b/>
        <sz val="11"/>
        <color indexed="8"/>
        <rFont val="Calibri"/>
        <family val="2"/>
        <charset val="238"/>
      </rPr>
      <t>polipropilenskog  geotekstila</t>
    </r>
    <r>
      <rPr>
        <sz val="10"/>
        <rFont val="Arial"/>
        <family val="2"/>
        <charset val="238"/>
      </rPr>
      <t xml:space="preserve"> za omatanje infiltracijskog sustava, slijedećih minimalnih karakteristika :
- min. gustoće 200 gr/m2; 
- otpornosti na CBR proboj (po EN ISO 12236) ≥ 1,5kN
- klase GRC 3;
- veličina pora max: 0,1 mm;
- min. deklariranog životnog vijeka trajanja u normalnim pH uvjetima tla 100 god.
Preklopi na spojevima geotekstila moraju biti minimalno 30cm do 50cm - u cilju sprečavanja otvaranja spojeva geotekstila i upadanja nasipnog materijala u sustav tokom i nakon zasipanja. 
Preporuka upotrebe pakiranja u čim širim rolama (u cilju smanjenja gubitaka zbog preklopa). 
Obračun po m2 ugrađenog geotekstila.</t>
    </r>
  </si>
  <si>
    <t>Zamjena spojeva postojećih krovnih odvodnih vertikala sa ugradnjom novog razvoda i spoja na kanalizaciju sa novim kišni kolektorom tipa prema projektnoj dokumentaciji DN160 vertikalnim sa hvatačem lišća, poklopcem zadaha otpornim na smrzavanje, otvorom za čišćenje s poklopcem i dosjednim prstenovima. Ugradnja sve prema uputama proizvođača, uključivo i cijevi za spoj u novu oborinsku kanalizaciju. U stavku uključen sav potreban rad i materijal do gotovosti.</t>
  </si>
  <si>
    <t xml:space="preserve">Zatrpavanje rova kanalizacije zemljom iz iskopa. Zatrpavanje kanalizacije nakon ispitivanja vodonepropusnosti i preuzimanja ugrađenih cijevi iznad  ugrađenog pijeska do kote gotovog terena s pažljivim zbijanjem do tražene zbijenosti Ms≥40 MN/m2 . Obračunava se po m3 ugrađenog materijala po mjerama iz projekta, a u cijeni je uključeno probiranje pogodnog materijala iz iskopa te oprezno zbijanje, ručno ili laganim sredstvima za sabijanje tla, kako ne bi došlo do oštećenja kanalizacijske cijevi, kao i svi prijevozi, oprema, rad na izradi ispune rova i sve ostalo što je potrebno za potpuno dovršenje stavke.  Izvedba, kontrola kakvoće i obračun prema OTU 3-04.6 ili jednakovrijedno.    </t>
  </si>
  <si>
    <t xml:space="preserve">Zatrpavanje drenažnog rova šljunom ili tucanikom granulacije 8-63 mm promjera zrna te oblaganje drenažnog rova geotekstilom 200g/m2. Obračunava se po m3 i m2 ugrađenog materijala po mjerama iz projekta uz odbitak volumena cijevi (za šljunak ili tuacnik 8-63 mm), a u cijeni je uključeno nabava materijala te oprezno zbijanje, ručno ili laganim sredstvima za sabijanje tla, kako ne bi došlo do oštećenja drenažne cijevi, kao i svi prijevozi, oprema, rad na izradi ispune rova i sve ostalo što je potrebno za potpuno dovršenje stavke. </t>
  </si>
  <si>
    <t>UKUPNO II (kn)</t>
  </si>
  <si>
    <r>
      <rPr>
        <b/>
        <sz val="10"/>
        <rFont val="Arial"/>
        <family val="2"/>
        <charset val="238"/>
      </rPr>
      <t>Dimenzije sustava trebaju biti Š×V×D= 4,8x0,94x9 m, a minimalna korisna zapremnina 38,3m3.</t>
    </r>
    <r>
      <rPr>
        <sz val="10"/>
        <rFont val="Arial"/>
        <family val="2"/>
        <charset val="238"/>
      </rPr>
      <t xml:space="preserve">
Stavka uključuje dobavu i ugradnju potrebnih: blokova, čeonih stijenki, pokrovnih elementa, cijevnih priključaka, inspekcijskih elementa s njihovim povišenjima i poklopcima, a sve prema detaljima iz projekta.
</t>
    </r>
    <r>
      <rPr>
        <b/>
        <sz val="10"/>
        <rFont val="Arial"/>
        <family val="2"/>
        <charset val="238"/>
      </rPr>
      <t xml:space="preserve">Projektom predviđena upotreba 1 uljevnog okna integrirana u sustav i1 inspekcijskog okna </t>
    </r>
    <r>
      <rPr>
        <sz val="10"/>
        <rFont val="Arial"/>
        <family val="2"/>
        <charset val="238"/>
      </rPr>
      <t>(minimalni svijetli promjer okna 30cm), te detaljom definirana količina inspekcijskih priključaka za pristup u sustav njegovu kontrolu i održavanje (minimalni svijetli promjer 15cm). Uključena 1 inspekcija.
Stavka uključuje i sve zemljane radove te izradu podloge i zaspivanje nakon ugradnje sustava inflitracije. Iskopani materijal rasplanirati na okolnom terenu što je uračunato u cijenu i neće se zasebno naplaćivati.</t>
    </r>
  </si>
  <si>
    <t>Strojni iskop rova za kanalizaciju sa razupiranjem. Zatrpavanje rova obračunava se posebno. 
Iskop rova je u materijalu kategorije "C", dubine do 2 m. Prema nacrtima iz projekta, projektirane širine sa razupiranjem. Rad se mjeri u kubičnim metrima stvarno iskopanog rova u sraslom tlu, a u cijenu je uključen iskop, te utovar u prijevozno sredstvo i odvoz na mjesto oporabe ili zbrinjavanja po izboru Izvođača sa razastiranjem te svi pomoćni radovi (crpljenja vode, vertikalni prijenosi, razupiranje), poravnanje dna, eventualno potrebna mjestimična sanacija dna iskopa i čišćenje terena u pojasu rova. Izvedba, kontrola kakvoće i obračun prema OTU 2-05 i 3-04.1 ili jednakovrijedno. Iskopani materijal rasplanirati na okolnom terenu što je uračunato u cijenu i neće se zasebno naplaćivati.</t>
  </si>
  <si>
    <t xml:space="preserve">TROŠKOVNIK-radovi na sanaciji odvodnje-Dječji vrtić Cvjetna livada (dječje igralište)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</si>
</sst>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3">
    <font>
      <sz val="10"/>
      <name val="Arial"/>
      <charset val="238"/>
    </font>
    <font>
      <sz val="10"/>
      <name val="Arial"/>
      <family val="2"/>
    </font>
    <font>
      <b/>
      <sz val="10"/>
      <name val="Arial"/>
      <family val="2"/>
      <charset val="238"/>
    </font>
    <font>
      <sz val="10"/>
      <name val="Arial"/>
      <family val="2"/>
      <charset val="238"/>
    </font>
    <font>
      <sz val="11"/>
      <color indexed="17"/>
      <name val="Calibri"/>
      <family val="2"/>
      <charset val="238"/>
    </font>
    <font>
      <sz val="11"/>
      <color indexed="10"/>
      <name val="Calibri"/>
      <family val="2"/>
      <charset val="238"/>
    </font>
    <font>
      <b/>
      <sz val="11"/>
      <color indexed="63"/>
      <name val="Calibri"/>
      <family val="2"/>
      <charset val="238"/>
    </font>
    <font>
      <b/>
      <sz val="18"/>
      <color indexed="62"/>
      <name val="Cambria"/>
      <family val="2"/>
      <charset val="238"/>
    </font>
    <font>
      <sz val="12"/>
      <name val="Arial"/>
      <family val="2"/>
      <charset val="238"/>
    </font>
    <font>
      <sz val="8"/>
      <name val="Arial"/>
      <family val="2"/>
    </font>
    <font>
      <b/>
      <sz val="12"/>
      <name val="Arial"/>
      <family val="2"/>
      <charset val="238"/>
    </font>
    <font>
      <vertAlign val="superscript"/>
      <sz val="10"/>
      <name val="Arial"/>
      <family val="2"/>
      <charset val="238"/>
    </font>
    <font>
      <sz val="10"/>
      <name val="Times New Roman CE"/>
      <family val="1"/>
      <charset val="238"/>
    </font>
    <font>
      <sz val="10"/>
      <name val="Arial CE"/>
      <family val="2"/>
      <charset val="238"/>
    </font>
    <font>
      <sz val="10"/>
      <name val="HRAvantgard"/>
      <charset val="238"/>
    </font>
    <font>
      <sz val="9"/>
      <name val="Arial"/>
      <family val="2"/>
      <charset val="238"/>
    </font>
    <font>
      <b/>
      <sz val="11"/>
      <name val="Arial"/>
      <family val="2"/>
      <charset val="238"/>
    </font>
    <font>
      <sz val="11"/>
      <name val="Arial"/>
      <family val="2"/>
      <charset val="238"/>
    </font>
    <font>
      <b/>
      <sz val="14"/>
      <name val="Arial"/>
      <family val="2"/>
      <charset val="238"/>
    </font>
    <font>
      <sz val="11"/>
      <color theme="1"/>
      <name val="Calibri"/>
      <family val="2"/>
      <scheme val="minor"/>
    </font>
    <font>
      <vertAlign val="superscript"/>
      <sz val="11"/>
      <name val="Calibri"/>
      <family val="2"/>
      <charset val="238"/>
      <scheme val="minor"/>
    </font>
    <font>
      <sz val="11"/>
      <name val="Calibri"/>
      <family val="2"/>
      <charset val="238"/>
      <scheme val="minor"/>
    </font>
    <font>
      <b/>
      <sz val="11"/>
      <color indexed="8"/>
      <name val="Calibri"/>
      <family val="2"/>
      <charset val="238"/>
    </font>
  </fonts>
  <fills count="9">
    <fill>
      <patternFill patternType="none"/>
    </fill>
    <fill>
      <patternFill patternType="gray125"/>
    </fill>
    <fill>
      <patternFill patternType="solid">
        <fgColor indexed="26"/>
      </patternFill>
    </fill>
    <fill>
      <patternFill patternType="solid">
        <fgColor indexed="27"/>
      </patternFill>
    </fill>
    <fill>
      <patternFill patternType="solid">
        <fgColor indexed="9"/>
      </patternFill>
    </fill>
    <fill>
      <patternFill patternType="solid">
        <fgColor indexed="4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s>
  <borders count="35">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theme="0" tint="-0.14999847407452621"/>
      </top>
      <bottom/>
      <diagonal/>
    </border>
    <border>
      <left style="thin">
        <color indexed="64"/>
      </left>
      <right style="thin">
        <color indexed="64"/>
      </right>
      <top style="thin">
        <color theme="0" tint="-0.14999847407452621"/>
      </top>
      <bottom style="medium">
        <color indexed="64"/>
      </bottom>
      <diagonal/>
    </border>
    <border>
      <left style="thin">
        <color indexed="64"/>
      </left>
      <right style="thin">
        <color indexed="64"/>
      </right>
      <top style="thin">
        <color theme="0" tint="-0.14999847407452621"/>
      </top>
      <bottom style="thin">
        <color indexed="64"/>
      </bottom>
      <diagonal/>
    </border>
    <border>
      <left style="thin">
        <color indexed="64"/>
      </left>
      <right style="thin">
        <color indexed="64"/>
      </right>
      <top style="thin">
        <color theme="0" tint="-0.14999847407452621"/>
      </top>
      <bottom style="thin">
        <color theme="0" tint="-0.14999847407452621"/>
      </bottom>
      <diagonal/>
    </border>
    <border>
      <left style="thin">
        <color indexed="64"/>
      </left>
      <right style="thin">
        <color indexed="64"/>
      </right>
      <top style="thin">
        <color indexed="64"/>
      </top>
      <bottom style="thin">
        <color theme="0" tint="-0.1499984740745262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16">
    <xf numFmtId="0" fontId="0" fillId="0" borderId="0"/>
    <xf numFmtId="0" fontId="1" fillId="2" borderId="1" applyNumberFormat="0" applyFont="0" applyAlignment="0" applyProtection="0"/>
    <xf numFmtId="164" fontId="1" fillId="0" borderId="0" applyFont="0" applyFill="0" applyBorder="0" applyAlignment="0" applyProtection="0"/>
    <xf numFmtId="0" fontId="4" fillId="3" borderId="0" applyNumberFormat="0" applyBorder="0" applyAlignment="0" applyProtection="0"/>
    <xf numFmtId="0" fontId="6" fillId="4" borderId="2" applyNumberFormat="0" applyAlignment="0" applyProtection="0"/>
    <xf numFmtId="0" fontId="7" fillId="0" borderId="0" applyNumberFormat="0" applyFill="0" applyBorder="0" applyAlignment="0" applyProtection="0"/>
    <xf numFmtId="0" fontId="1" fillId="0" borderId="0"/>
    <xf numFmtId="0" fontId="1" fillId="0" borderId="0"/>
    <xf numFmtId="0" fontId="9" fillId="5" borderId="0" applyNumberFormat="0" applyFont="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cellStyleXfs>
  <cellXfs count="187">
    <xf numFmtId="0" fontId="0" fillId="0" borderId="0" xfId="0"/>
    <xf numFmtId="0" fontId="12" fillId="0" borderId="0" xfId="0" applyFont="1"/>
    <xf numFmtId="0" fontId="14" fillId="0" borderId="0" xfId="0" applyFont="1"/>
    <xf numFmtId="0" fontId="13" fillId="0" borderId="0" xfId="0" applyFont="1"/>
    <xf numFmtId="0" fontId="3" fillId="0" borderId="0" xfId="0" applyFont="1"/>
    <xf numFmtId="0" fontId="3" fillId="0" borderId="0" xfId="0" applyFont="1" applyAlignment="1">
      <alignment vertical="top"/>
    </xf>
    <xf numFmtId="0" fontId="17" fillId="0" borderId="0" xfId="0" applyFont="1" applyAlignment="1">
      <alignment horizontal="center" vertical="top"/>
    </xf>
    <xf numFmtId="0" fontId="17" fillId="0" borderId="0" xfId="0" applyFont="1" applyAlignment="1">
      <alignment horizontal="left"/>
    </xf>
    <xf numFmtId="0" fontId="17" fillId="0" borderId="0" xfId="0" applyFont="1" applyAlignment="1">
      <alignment horizontal="center"/>
    </xf>
    <xf numFmtId="0" fontId="3" fillId="0" borderId="5" xfId="0" applyFont="1" applyBorder="1"/>
    <xf numFmtId="0" fontId="19" fillId="0" borderId="0" xfId="0" applyFont="1"/>
    <xf numFmtId="4" fontId="3" fillId="0" borderId="0" xfId="0" applyNumberFormat="1" applyFont="1" applyAlignment="1">
      <alignment horizontal="center" vertical="center" wrapText="1"/>
    </xf>
    <xf numFmtId="0" fontId="19" fillId="0" borderId="0" xfId="0" applyFont="1" applyAlignment="1">
      <alignment wrapText="1"/>
    </xf>
    <xf numFmtId="4" fontId="19" fillId="0" borderId="0" xfId="0" applyNumberFormat="1" applyFont="1"/>
    <xf numFmtId="0" fontId="12" fillId="0" borderId="0" xfId="0" applyFont="1" applyAlignment="1">
      <alignment horizontal="center"/>
    </xf>
    <xf numFmtId="0" fontId="14" fillId="0" borderId="0" xfId="0" applyFont="1" applyAlignment="1">
      <alignment horizontal="center"/>
    </xf>
    <xf numFmtId="0" fontId="15" fillId="0" borderId="0" xfId="0" applyFont="1" applyFill="1" applyAlignment="1">
      <alignment vertical="top"/>
    </xf>
    <xf numFmtId="0" fontId="15" fillId="0" borderId="0" xfId="0" applyFont="1" applyFill="1"/>
    <xf numFmtId="4" fontId="15" fillId="0" borderId="0" xfId="0" applyNumberFormat="1" applyFont="1" applyFill="1"/>
    <xf numFmtId="4" fontId="3" fillId="0" borderId="0" xfId="0" applyNumberFormat="1" applyFont="1" applyFill="1" applyAlignment="1">
      <alignment horizontal="center"/>
    </xf>
    <xf numFmtId="0" fontId="3" fillId="0" borderId="0" xfId="0" applyFont="1" applyFill="1" applyAlignment="1">
      <alignment vertical="top"/>
    </xf>
    <xf numFmtId="4" fontId="3" fillId="0" borderId="0" xfId="0" applyNumberFormat="1" applyFont="1" applyFill="1" applyAlignment="1">
      <alignment wrapText="1"/>
    </xf>
    <xf numFmtId="0" fontId="3" fillId="0" borderId="0" xfId="0" applyFont="1" applyFill="1"/>
    <xf numFmtId="4" fontId="3" fillId="0" borderId="0" xfId="0" applyNumberFormat="1" applyFont="1" applyFill="1"/>
    <xf numFmtId="0" fontId="0" fillId="0" borderId="0" xfId="0" applyBorder="1"/>
    <xf numFmtId="0" fontId="2" fillId="0" borderId="0" xfId="7" applyFont="1" applyFill="1" applyBorder="1" applyAlignment="1">
      <alignment horizontal="center" vertical="center" wrapText="1"/>
    </xf>
    <xf numFmtId="4" fontId="2" fillId="0" borderId="0" xfId="7" applyNumberFormat="1" applyFont="1" applyFill="1" applyBorder="1" applyAlignment="1">
      <alignment horizontal="center" vertical="center" wrapText="1"/>
    </xf>
    <xf numFmtId="4" fontId="16" fillId="0" borderId="0" xfId="0" applyNumberFormat="1" applyFont="1" applyFill="1" applyBorder="1" applyAlignment="1">
      <alignment horizontal="center"/>
    </xf>
    <xf numFmtId="0" fontId="3" fillId="7" borderId="0" xfId="0" applyFont="1" applyFill="1" applyBorder="1" applyAlignment="1">
      <alignment horizontal="left" vertical="top" wrapText="1"/>
    </xf>
    <xf numFmtId="4" fontId="8" fillId="0" borderId="0" xfId="0" applyNumberFormat="1" applyFont="1" applyFill="1" applyAlignment="1">
      <alignment horizontal="center"/>
    </xf>
    <xf numFmtId="0" fontId="12" fillId="0" borderId="0" xfId="0" applyFont="1" applyBorder="1"/>
    <xf numFmtId="0" fontId="12" fillId="0" borderId="0" xfId="0" applyFont="1" applyBorder="1" applyAlignment="1">
      <alignment horizontal="center"/>
    </xf>
    <xf numFmtId="0" fontId="14" fillId="0" borderId="0" xfId="0" applyFont="1" applyBorder="1"/>
    <xf numFmtId="0" fontId="14" fillId="0" borderId="0" xfId="0" applyFont="1" applyBorder="1" applyAlignment="1">
      <alignment horizontal="center"/>
    </xf>
    <xf numFmtId="0" fontId="19" fillId="0" borderId="0" xfId="0" applyFont="1" applyBorder="1"/>
    <xf numFmtId="0" fontId="19" fillId="0" borderId="0" xfId="0" applyFont="1" applyBorder="1" applyAlignment="1">
      <alignment horizontal="center"/>
    </xf>
    <xf numFmtId="0" fontId="13" fillId="0" borderId="0" xfId="0" applyFont="1" applyBorder="1"/>
    <xf numFmtId="0" fontId="13" fillId="0" borderId="0" xfId="0" applyFont="1" applyBorder="1" applyAlignment="1">
      <alignment horizontal="center"/>
    </xf>
    <xf numFmtId="4" fontId="14" fillId="0" borderId="0" xfId="0" applyNumberFormat="1" applyFont="1" applyBorder="1"/>
    <xf numFmtId="0" fontId="3" fillId="0" borderId="0" xfId="0" applyFont="1" applyBorder="1"/>
    <xf numFmtId="0" fontId="3" fillId="0" borderId="0" xfId="13" applyFont="1" applyAlignment="1">
      <alignment horizontal="left" vertical="top" wrapText="1"/>
    </xf>
    <xf numFmtId="0" fontId="3" fillId="0" borderId="0" xfId="7" applyFont="1" applyFill="1" applyBorder="1" applyAlignment="1">
      <alignment horizontal="left" vertical="top" wrapText="1"/>
    </xf>
    <xf numFmtId="2" fontId="3" fillId="0" borderId="0" xfId="14" applyNumberFormat="1" applyAlignment="1">
      <alignment horizontal="left" vertical="top" wrapText="1"/>
    </xf>
    <xf numFmtId="0" fontId="10" fillId="6" borderId="10" xfId="7" applyFont="1" applyFill="1" applyBorder="1" applyAlignment="1">
      <alignment horizontal="center" vertical="center" wrapText="1"/>
    </xf>
    <xf numFmtId="0" fontId="10" fillId="6" borderId="11" xfId="7" applyFont="1" applyFill="1" applyBorder="1" applyAlignment="1">
      <alignment horizontal="center" vertical="center" wrapText="1"/>
    </xf>
    <xf numFmtId="0" fontId="10" fillId="6" borderId="12" xfId="7" applyFont="1" applyFill="1" applyBorder="1" applyAlignment="1">
      <alignment horizontal="center" vertical="center" wrapText="1"/>
    </xf>
    <xf numFmtId="0" fontId="2" fillId="0" borderId="7" xfId="0" applyFont="1" applyBorder="1" applyAlignment="1" applyProtection="1">
      <alignment horizontal="center" vertical="center"/>
    </xf>
    <xf numFmtId="0" fontId="16" fillId="0" borderId="8" xfId="0" applyFont="1" applyBorder="1" applyAlignment="1" applyProtection="1">
      <alignment horizontal="center" vertical="center" wrapText="1"/>
    </xf>
    <xf numFmtId="0" fontId="10" fillId="0" borderId="8" xfId="0" applyFont="1" applyBorder="1" applyAlignment="1" applyProtection="1">
      <alignment horizontal="center" vertical="center"/>
    </xf>
    <xf numFmtId="4" fontId="10" fillId="0" borderId="8" xfId="0" applyNumberFormat="1" applyFont="1" applyFill="1" applyBorder="1" applyAlignment="1" applyProtection="1">
      <alignment horizontal="center" vertical="center"/>
    </xf>
    <xf numFmtId="4" fontId="10" fillId="0" borderId="9" xfId="0" applyNumberFormat="1" applyFont="1" applyFill="1" applyBorder="1" applyAlignment="1" applyProtection="1">
      <alignment horizontal="center" vertical="center"/>
    </xf>
    <xf numFmtId="0" fontId="15" fillId="0" borderId="0" xfId="0" applyFont="1" applyAlignment="1" applyProtection="1">
      <alignment vertical="top"/>
    </xf>
    <xf numFmtId="0" fontId="15" fillId="0" borderId="0" xfId="0" applyFont="1" applyProtection="1"/>
    <xf numFmtId="4" fontId="15" fillId="0" borderId="0" xfId="0" applyNumberFormat="1" applyFont="1" applyFill="1" applyProtection="1"/>
    <xf numFmtId="4" fontId="3" fillId="0" borderId="0" xfId="0" applyNumberFormat="1" applyFont="1" applyFill="1" applyAlignment="1" applyProtection="1">
      <alignment horizontal="center"/>
    </xf>
    <xf numFmtId="0" fontId="10" fillId="0" borderId="10" xfId="0" applyFont="1" applyBorder="1" applyAlignment="1" applyProtection="1">
      <alignment horizontal="center" vertical="top"/>
    </xf>
    <xf numFmtId="0" fontId="10" fillId="0" borderId="11" xfId="0" applyFont="1" applyBorder="1" applyAlignment="1" applyProtection="1">
      <alignment horizontal="center"/>
    </xf>
    <xf numFmtId="4" fontId="10" fillId="0" borderId="11" xfId="0" applyNumberFormat="1" applyFont="1" applyFill="1" applyBorder="1" applyAlignment="1" applyProtection="1">
      <alignment horizontal="center"/>
    </xf>
    <xf numFmtId="4" fontId="10" fillId="0" borderId="11" xfId="0" applyNumberFormat="1" applyFont="1" applyFill="1" applyBorder="1" applyAlignment="1" applyProtection="1">
      <alignment horizontal="center" wrapText="1"/>
    </xf>
    <xf numFmtId="4" fontId="10" fillId="0" borderId="12" xfId="0" applyNumberFormat="1" applyFont="1" applyFill="1" applyBorder="1" applyAlignment="1" applyProtection="1">
      <alignment horizontal="center" wrapText="1"/>
    </xf>
    <xf numFmtId="0" fontId="3" fillId="0" borderId="21" xfId="0" applyFont="1" applyBorder="1" applyAlignment="1" applyProtection="1">
      <alignment horizontal="center" vertical="top"/>
    </xf>
    <xf numFmtId="0" fontId="3" fillId="0" borderId="6" xfId="0" applyFont="1" applyBorder="1" applyAlignment="1" applyProtection="1">
      <alignment horizontal="left" wrapText="1"/>
    </xf>
    <xf numFmtId="0" fontId="3" fillId="0" borderId="0" xfId="0" applyFont="1" applyProtection="1"/>
    <xf numFmtId="0" fontId="3" fillId="0" borderId="20" xfId="0" applyFont="1" applyFill="1" applyBorder="1" applyProtection="1"/>
    <xf numFmtId="4" fontId="3" fillId="0" borderId="3" xfId="0" applyNumberFormat="1" applyFont="1" applyFill="1" applyBorder="1" applyAlignment="1" applyProtection="1">
      <alignment horizontal="center"/>
    </xf>
    <xf numFmtId="4" fontId="3" fillId="0" borderId="13" xfId="0" applyNumberFormat="1" applyFont="1" applyFill="1" applyBorder="1" applyAlignment="1" applyProtection="1">
      <alignment horizontal="center"/>
    </xf>
    <xf numFmtId="0" fontId="3" fillId="0" borderId="17" xfId="0" applyFont="1" applyBorder="1" applyAlignment="1" applyProtection="1">
      <alignment horizontal="center" vertical="top"/>
    </xf>
    <xf numFmtId="0" fontId="3" fillId="0" borderId="3" xfId="0" applyFont="1" applyBorder="1" applyAlignment="1" applyProtection="1">
      <alignment horizontal="left"/>
    </xf>
    <xf numFmtId="0" fontId="3" fillId="0" borderId="3" xfId="0" quotePrefix="1" applyFont="1" applyBorder="1" applyAlignment="1" applyProtection="1">
      <alignment horizontal="center"/>
    </xf>
    <xf numFmtId="4" fontId="3" fillId="8" borderId="28" xfId="0" applyNumberFormat="1" applyFont="1" applyFill="1" applyBorder="1" applyAlignment="1" applyProtection="1">
      <alignment horizontal="center"/>
    </xf>
    <xf numFmtId="4" fontId="3" fillId="0" borderId="26" xfId="0" applyNumberFormat="1" applyFont="1" applyFill="1" applyBorder="1" applyAlignment="1" applyProtection="1">
      <alignment horizontal="center"/>
    </xf>
    <xf numFmtId="0" fontId="3" fillId="0" borderId="14" xfId="0" applyFont="1" applyBorder="1" applyAlignment="1" applyProtection="1">
      <alignment horizontal="center" vertical="top"/>
    </xf>
    <xf numFmtId="0" fontId="3" fillId="0" borderId="15" xfId="0" applyFont="1" applyBorder="1" applyAlignment="1" applyProtection="1">
      <alignment horizontal="left"/>
    </xf>
    <xf numFmtId="0" fontId="3" fillId="0" borderId="4" xfId="0" quotePrefix="1" applyFont="1" applyBorder="1" applyAlignment="1" applyProtection="1">
      <alignment horizontal="center"/>
    </xf>
    <xf numFmtId="4" fontId="3" fillId="8" borderId="29" xfId="0" applyNumberFormat="1" applyFont="1" applyFill="1" applyBorder="1" applyAlignment="1" applyProtection="1">
      <alignment horizontal="center"/>
    </xf>
    <xf numFmtId="0" fontId="8" fillId="0" borderId="10" xfId="0" applyFont="1" applyBorder="1" applyAlignment="1" applyProtection="1">
      <alignment horizontal="center" vertical="top"/>
    </xf>
    <xf numFmtId="0" fontId="10" fillId="0" borderId="11" xfId="0" quotePrefix="1" applyFont="1" applyBorder="1" applyAlignment="1" applyProtection="1">
      <alignment horizontal="right"/>
    </xf>
    <xf numFmtId="0" fontId="8" fillId="0" borderId="11" xfId="0" applyFont="1" applyBorder="1" applyProtection="1"/>
    <xf numFmtId="4" fontId="8" fillId="0" borderId="11" xfId="0" applyNumberFormat="1" applyFont="1" applyFill="1" applyBorder="1" applyAlignment="1" applyProtection="1">
      <alignment horizontal="center"/>
    </xf>
    <xf numFmtId="4" fontId="16" fillId="0" borderId="12" xfId="2" applyNumberFormat="1" applyFont="1" applyFill="1" applyBorder="1" applyAlignment="1" applyProtection="1">
      <alignment horizontal="center"/>
    </xf>
    <xf numFmtId="0" fontId="8" fillId="0" borderId="0" xfId="0" applyFont="1" applyAlignment="1" applyProtection="1">
      <alignment horizontal="center" vertical="top"/>
    </xf>
    <xf numFmtId="0" fontId="10" fillId="0" borderId="0" xfId="0" quotePrefix="1" applyFont="1" applyAlignment="1" applyProtection="1">
      <alignment horizontal="right"/>
    </xf>
    <xf numFmtId="0" fontId="8" fillId="0" borderId="0" xfId="0" applyFont="1" applyProtection="1"/>
    <xf numFmtId="4" fontId="8" fillId="0" borderId="0" xfId="0" applyNumberFormat="1" applyFont="1" applyFill="1" applyAlignment="1" applyProtection="1">
      <alignment horizontal="center"/>
    </xf>
    <xf numFmtId="4" fontId="3" fillId="0" borderId="11" xfId="0" applyNumberFormat="1" applyFont="1" applyFill="1" applyBorder="1" applyAlignment="1" applyProtection="1">
      <alignment horizontal="center"/>
    </xf>
    <xf numFmtId="4" fontId="3" fillId="0" borderId="12" xfId="0" applyNumberFormat="1" applyFont="1" applyFill="1" applyBorder="1" applyAlignment="1" applyProtection="1">
      <alignment horizontal="center"/>
    </xf>
    <xf numFmtId="1" fontId="3" fillId="0" borderId="27" xfId="10" applyNumberFormat="1" applyFont="1" applyBorder="1" applyAlignment="1" applyProtection="1">
      <alignment horizontal="center" vertical="top" wrapText="1"/>
    </xf>
    <xf numFmtId="0" fontId="3" fillId="0" borderId="6" xfId="0" applyFont="1" applyBorder="1" applyAlignment="1" applyProtection="1">
      <alignment vertical="top" wrapText="1"/>
    </xf>
    <xf numFmtId="4" fontId="3" fillId="0" borderId="6" xfId="0" applyNumberFormat="1" applyFont="1" applyBorder="1" applyAlignment="1" applyProtection="1">
      <alignment horizontal="center" vertical="center" wrapText="1"/>
    </xf>
    <xf numFmtId="4" fontId="3" fillId="0" borderId="3" xfId="0" applyNumberFormat="1" applyFont="1" applyFill="1" applyBorder="1" applyAlignment="1" applyProtection="1">
      <alignment horizontal="center" vertical="center" wrapText="1"/>
    </xf>
    <xf numFmtId="4" fontId="3" fillId="0" borderId="0" xfId="0" applyNumberFormat="1" applyFont="1" applyFill="1" applyAlignment="1" applyProtection="1">
      <alignment horizontal="center" vertical="center" wrapText="1"/>
    </xf>
    <xf numFmtId="4" fontId="3" fillId="0" borderId="26" xfId="2" applyNumberFormat="1" applyFont="1" applyFill="1" applyBorder="1" applyAlignment="1" applyProtection="1">
      <alignment horizontal="center" vertical="center" wrapText="1"/>
    </xf>
    <xf numFmtId="1" fontId="2" fillId="0" borderId="5" xfId="10" applyNumberFormat="1" applyFont="1" applyBorder="1" applyAlignment="1" applyProtection="1">
      <alignment horizontal="center" vertical="top" wrapText="1"/>
    </xf>
    <xf numFmtId="0" fontId="3" fillId="0" borderId="22" xfId="0" applyFont="1" applyBorder="1" applyAlignment="1" applyProtection="1">
      <alignment horizontal="right" vertical="center" wrapText="1"/>
    </xf>
    <xf numFmtId="4" fontId="3" fillId="0" borderId="3" xfId="0" applyNumberFormat="1" applyFont="1" applyBorder="1" applyAlignment="1" applyProtection="1">
      <alignment horizontal="center" vertical="center" wrapText="1"/>
    </xf>
    <xf numFmtId="1" fontId="3" fillId="0" borderId="17" xfId="10" applyNumberFormat="1" applyFont="1" applyBorder="1" applyAlignment="1" applyProtection="1">
      <alignment horizontal="center" vertical="top" wrapText="1"/>
    </xf>
    <xf numFmtId="0" fontId="3" fillId="0" borderId="3" xfId="0" applyFont="1" applyBorder="1" applyAlignment="1" applyProtection="1">
      <alignment horizontal="left" vertical="top" wrapText="1"/>
    </xf>
    <xf numFmtId="4" fontId="3" fillId="8" borderId="28" xfId="0" applyNumberFormat="1" applyFont="1" applyFill="1" applyBorder="1" applyAlignment="1" applyProtection="1">
      <alignment horizontal="center" vertical="center" wrapText="1"/>
    </xf>
    <xf numFmtId="1" fontId="3" fillId="0" borderId="24" xfId="10" applyNumberFormat="1" applyFont="1" applyBorder="1" applyAlignment="1" applyProtection="1">
      <alignment horizontal="center" vertical="top" wrapText="1"/>
    </xf>
    <xf numFmtId="0" fontId="3" fillId="0" borderId="4" xfId="0" applyFont="1" applyBorder="1" applyAlignment="1" applyProtection="1">
      <alignment horizontal="left" vertical="top" wrapText="1"/>
    </xf>
    <xf numFmtId="4" fontId="3" fillId="0" borderId="19" xfId="0" applyNumberFormat="1" applyFont="1" applyBorder="1" applyAlignment="1" applyProtection="1">
      <alignment horizontal="center" vertical="center" wrapText="1"/>
    </xf>
    <xf numFmtId="4" fontId="3" fillId="8" borderId="29" xfId="0" applyNumberFormat="1" applyFont="1" applyFill="1" applyBorder="1" applyAlignment="1" applyProtection="1">
      <alignment horizontal="center" vertical="center" wrapText="1"/>
    </xf>
    <xf numFmtId="4" fontId="3" fillId="0" borderId="19" xfId="0" applyNumberFormat="1" applyFont="1" applyFill="1" applyBorder="1" applyAlignment="1" applyProtection="1">
      <alignment horizontal="center" vertical="center" wrapText="1"/>
    </xf>
    <xf numFmtId="0" fontId="8" fillId="0" borderId="10" xfId="0" applyFont="1" applyBorder="1" applyAlignment="1" applyProtection="1">
      <alignment vertical="top"/>
    </xf>
    <xf numFmtId="4" fontId="15" fillId="0" borderId="11" xfId="0" applyNumberFormat="1" applyFont="1" applyFill="1" applyBorder="1" applyAlignment="1" applyProtection="1">
      <alignment horizontal="center"/>
    </xf>
    <xf numFmtId="4" fontId="16" fillId="0" borderId="12" xfId="0" applyNumberFormat="1" applyFont="1" applyFill="1" applyBorder="1" applyAlignment="1" applyProtection="1">
      <alignment horizontal="center"/>
    </xf>
    <xf numFmtId="0" fontId="8" fillId="0" borderId="0" xfId="0" applyFont="1" applyAlignment="1" applyProtection="1">
      <alignment vertical="top"/>
    </xf>
    <xf numFmtId="4" fontId="15" fillId="0" borderId="0" xfId="0" applyNumberFormat="1" applyFont="1" applyFill="1" applyAlignment="1" applyProtection="1">
      <alignment horizontal="center"/>
    </xf>
    <xf numFmtId="0" fontId="3" fillId="0" borderId="18" xfId="0" quotePrefix="1" applyFont="1" applyBorder="1" applyAlignment="1" applyProtection="1">
      <alignment horizontal="left" vertical="top" wrapText="1"/>
    </xf>
    <xf numFmtId="0" fontId="3" fillId="0" borderId="18" xfId="0" applyFont="1" applyBorder="1" applyAlignment="1" applyProtection="1">
      <alignment horizontal="center"/>
    </xf>
    <xf numFmtId="0" fontId="3" fillId="0" borderId="15" xfId="0" applyFont="1" applyBorder="1" applyAlignment="1" applyProtection="1">
      <alignment horizontal="right"/>
    </xf>
    <xf numFmtId="0" fontId="3" fillId="0" borderId="4" xfId="0" applyFont="1" applyBorder="1" applyAlignment="1" applyProtection="1">
      <alignment horizontal="center"/>
    </xf>
    <xf numFmtId="4" fontId="3" fillId="8" borderId="30" xfId="0" applyNumberFormat="1" applyFont="1" applyFill="1" applyBorder="1" applyAlignment="1" applyProtection="1">
      <alignment horizontal="center" vertical="center" wrapText="1"/>
    </xf>
    <xf numFmtId="4" fontId="3" fillId="0" borderId="16" xfId="0" applyNumberFormat="1" applyFont="1" applyFill="1" applyBorder="1" applyAlignment="1" applyProtection="1">
      <alignment horizontal="center"/>
    </xf>
    <xf numFmtId="0" fontId="3" fillId="0" borderId="4" xfId="0" applyFont="1" applyBorder="1" applyAlignment="1" applyProtection="1">
      <alignment horizontal="right"/>
    </xf>
    <xf numFmtId="0" fontId="3" fillId="0" borderId="15" xfId="0" applyFont="1" applyBorder="1" applyAlignment="1" applyProtection="1">
      <alignment horizontal="center"/>
    </xf>
    <xf numFmtId="4" fontId="3" fillId="8" borderId="30" xfId="0" applyNumberFormat="1" applyFont="1" applyFill="1" applyBorder="1" applyAlignment="1" applyProtection="1">
      <alignment horizontal="center" vertical="center"/>
    </xf>
    <xf numFmtId="4" fontId="3" fillId="0" borderId="25" xfId="0" applyNumberFormat="1" applyFont="1" applyFill="1" applyBorder="1" applyAlignment="1" applyProtection="1">
      <alignment horizontal="center"/>
    </xf>
    <xf numFmtId="0" fontId="3" fillId="0" borderId="6" xfId="0" applyFont="1" applyBorder="1" applyAlignment="1" applyProtection="1">
      <alignment horizontal="center"/>
    </xf>
    <xf numFmtId="4" fontId="3" fillId="0" borderId="0" xfId="0" applyNumberFormat="1" applyFont="1" applyAlignment="1" applyProtection="1">
      <alignment horizontal="center"/>
    </xf>
    <xf numFmtId="4" fontId="3" fillId="0" borderId="3" xfId="0" applyNumberFormat="1" applyFont="1" applyBorder="1" applyAlignment="1" applyProtection="1">
      <alignment horizontal="center"/>
    </xf>
    <xf numFmtId="4" fontId="3" fillId="0" borderId="23" xfId="0" applyNumberFormat="1" applyFont="1" applyFill="1" applyBorder="1" applyAlignment="1" applyProtection="1">
      <alignment horizontal="center"/>
    </xf>
    <xf numFmtId="0" fontId="3" fillId="0" borderId="3" xfId="0" applyFont="1" applyBorder="1" applyAlignment="1" applyProtection="1">
      <alignment horizontal="center"/>
    </xf>
    <xf numFmtId="0" fontId="3" fillId="8" borderId="31" xfId="0" applyFont="1" applyFill="1" applyBorder="1" applyAlignment="1" applyProtection="1">
      <alignment horizontal="center"/>
    </xf>
    <xf numFmtId="0" fontId="3" fillId="0" borderId="4" xfId="0" applyFont="1" applyBorder="1" applyAlignment="1" applyProtection="1">
      <alignment horizontal="left"/>
    </xf>
    <xf numFmtId="4" fontId="3" fillId="8" borderId="4" xfId="0" applyNumberFormat="1" applyFont="1" applyFill="1" applyBorder="1" applyAlignment="1" applyProtection="1">
      <alignment horizontal="center" vertical="center"/>
    </xf>
    <xf numFmtId="1" fontId="3" fillId="0" borderId="21" xfId="10" applyNumberFormat="1" applyFont="1" applyBorder="1" applyAlignment="1" applyProtection="1">
      <alignment horizontal="center" vertical="top" wrapText="1"/>
    </xf>
    <xf numFmtId="0" fontId="3" fillId="0" borderId="3" xfId="0" applyFont="1" applyFill="1" applyBorder="1" applyAlignment="1" applyProtection="1">
      <alignment horizontal="left" vertical="top" wrapText="1"/>
    </xf>
    <xf numFmtId="4" fontId="3" fillId="0" borderId="6" xfId="10" applyNumberFormat="1" applyFont="1" applyBorder="1" applyAlignment="1" applyProtection="1">
      <alignment horizontal="center" wrapText="1"/>
    </xf>
    <xf numFmtId="4" fontId="3" fillId="0" borderId="20" xfId="10" applyNumberFormat="1" applyFont="1" applyFill="1" applyBorder="1" applyAlignment="1" applyProtection="1">
      <alignment horizontal="center" wrapText="1"/>
    </xf>
    <xf numFmtId="4" fontId="3" fillId="0" borderId="6" xfId="11" applyNumberFormat="1" applyFont="1" applyFill="1" applyBorder="1" applyAlignment="1" applyProtection="1">
      <alignment horizontal="center" wrapText="1"/>
    </xf>
    <xf numFmtId="1" fontId="2" fillId="0" borderId="24" xfId="10" applyNumberFormat="1" applyFont="1" applyBorder="1" applyAlignment="1" applyProtection="1">
      <alignment horizontal="center" vertical="top" wrapText="1"/>
    </xf>
    <xf numFmtId="0" fontId="3" fillId="0" borderId="4" xfId="0" applyFont="1" applyBorder="1" applyAlignment="1" applyProtection="1">
      <alignment horizontal="right" vertical="center" wrapText="1"/>
    </xf>
    <xf numFmtId="4" fontId="3" fillId="0" borderId="4" xfId="0" applyNumberFormat="1" applyFont="1" applyBorder="1" applyAlignment="1" applyProtection="1">
      <alignment horizontal="center" vertical="center" wrapText="1"/>
    </xf>
    <xf numFmtId="4" fontId="3" fillId="0" borderId="32" xfId="10" applyNumberFormat="1" applyFont="1" applyFill="1" applyBorder="1" applyAlignment="1" applyProtection="1">
      <alignment horizontal="center" wrapText="1"/>
    </xf>
    <xf numFmtId="4" fontId="3" fillId="8" borderId="4" xfId="0" applyNumberFormat="1" applyFont="1" applyFill="1" applyBorder="1" applyAlignment="1" applyProtection="1">
      <alignment horizontal="center" vertical="center" wrapText="1"/>
    </xf>
    <xf numFmtId="1" fontId="3" fillId="0" borderId="5" xfId="10" applyNumberFormat="1" applyFont="1" applyBorder="1" applyAlignment="1" applyProtection="1">
      <alignment horizontal="center" vertical="top" wrapText="1"/>
    </xf>
    <xf numFmtId="4" fontId="3" fillId="0" borderId="0" xfId="0" applyNumberFormat="1" applyFont="1" applyAlignment="1" applyProtection="1">
      <alignment horizontal="center" vertical="center" wrapText="1"/>
    </xf>
    <xf numFmtId="4" fontId="3" fillId="0" borderId="33" xfId="0" applyNumberFormat="1" applyFont="1" applyFill="1" applyBorder="1" applyAlignment="1" applyProtection="1">
      <alignment horizontal="center"/>
    </xf>
    <xf numFmtId="0" fontId="3" fillId="0" borderId="4" xfId="0" applyFont="1" applyBorder="1" applyAlignment="1" applyProtection="1">
      <alignment horizontal="right" vertical="top" wrapText="1"/>
    </xf>
    <xf numFmtId="4" fontId="3" fillId="0" borderId="32" xfId="0" applyNumberFormat="1" applyFont="1" applyFill="1" applyBorder="1" applyAlignment="1" applyProtection="1">
      <alignment horizontal="center" vertical="center" wrapText="1"/>
    </xf>
    <xf numFmtId="4" fontId="3" fillId="0" borderId="0"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right" vertical="center"/>
    </xf>
    <xf numFmtId="0" fontId="3" fillId="0" borderId="6" xfId="0" applyFont="1" applyBorder="1" applyAlignment="1" applyProtection="1">
      <alignment horizontal="left" vertical="top" wrapText="1"/>
    </xf>
    <xf numFmtId="0" fontId="3" fillId="0" borderId="4" xfId="0" applyFont="1" applyFill="1" applyBorder="1" applyAlignment="1" applyProtection="1">
      <alignment horizontal="right" vertical="center" wrapText="1"/>
    </xf>
    <xf numFmtId="4" fontId="3" fillId="0" borderId="34" xfId="0" applyNumberFormat="1" applyFont="1" applyFill="1" applyBorder="1" applyAlignment="1" applyProtection="1">
      <alignment horizontal="center"/>
    </xf>
    <xf numFmtId="0" fontId="18" fillId="0" borderId="10" xfId="0" applyFont="1" applyBorder="1" applyAlignment="1" applyProtection="1">
      <alignment horizontal="center" vertical="top"/>
    </xf>
    <xf numFmtId="0" fontId="16" fillId="0" borderId="11" xfId="0" applyFont="1" applyBorder="1" applyAlignment="1" applyProtection="1">
      <alignment horizontal="center"/>
    </xf>
    <xf numFmtId="0" fontId="18" fillId="0" borderId="11" xfId="0" applyFont="1" applyBorder="1" applyAlignment="1" applyProtection="1">
      <alignment horizontal="center"/>
    </xf>
    <xf numFmtId="4" fontId="18" fillId="0" borderId="11" xfId="0" applyNumberFormat="1" applyFont="1" applyFill="1" applyBorder="1" applyAlignment="1" applyProtection="1">
      <alignment horizontal="center"/>
    </xf>
    <xf numFmtId="0" fontId="3" fillId="0" borderId="0" xfId="0" applyFont="1" applyAlignment="1" applyProtection="1">
      <alignment horizontal="center" vertical="top"/>
    </xf>
    <xf numFmtId="0" fontId="3" fillId="0" borderId="0" xfId="0" applyFont="1" applyAlignment="1" applyProtection="1">
      <alignment horizontal="left"/>
    </xf>
    <xf numFmtId="0" fontId="3" fillId="0" borderId="0" xfId="0" applyFont="1" applyAlignment="1" applyProtection="1">
      <alignment horizontal="center"/>
    </xf>
    <xf numFmtId="4" fontId="17" fillId="0" borderId="0" xfId="0" applyNumberFormat="1" applyFont="1" applyFill="1" applyAlignment="1" applyProtection="1">
      <alignment horizontal="center"/>
    </xf>
    <xf numFmtId="0" fontId="16" fillId="0" borderId="0" xfId="0" applyFont="1" applyAlignment="1" applyProtection="1">
      <alignment horizontal="center" vertical="top"/>
    </xf>
    <xf numFmtId="0" fontId="16" fillId="0" borderId="0" xfId="0" applyFont="1" applyAlignment="1" applyProtection="1">
      <alignment horizontal="left"/>
    </xf>
    <xf numFmtId="0" fontId="16" fillId="0" borderId="0" xfId="0" applyFont="1" applyAlignment="1" applyProtection="1">
      <alignment horizontal="center"/>
    </xf>
    <xf numFmtId="4" fontId="16" fillId="0" borderId="0" xfId="0" applyNumberFormat="1" applyFont="1" applyFill="1" applyAlignment="1" applyProtection="1">
      <alignment horizontal="center"/>
    </xf>
    <xf numFmtId="0" fontId="16" fillId="0" borderId="10" xfId="0" applyFont="1" applyBorder="1" applyAlignment="1" applyProtection="1">
      <alignment horizontal="center" vertical="top"/>
    </xf>
    <xf numFmtId="4" fontId="16" fillId="0" borderId="11" xfId="0" applyNumberFormat="1" applyFont="1" applyFill="1" applyBorder="1" applyAlignment="1" applyProtection="1">
      <alignment horizontal="center"/>
    </xf>
    <xf numFmtId="4" fontId="16" fillId="0" borderId="11" xfId="0" applyNumberFormat="1" applyFont="1" applyFill="1" applyBorder="1" applyProtection="1"/>
    <xf numFmtId="0" fontId="16" fillId="0" borderId="0" xfId="0" applyFont="1" applyBorder="1" applyAlignment="1" applyProtection="1">
      <alignment horizontal="center" vertical="top"/>
    </xf>
    <xf numFmtId="0" fontId="16" fillId="0" borderId="0" xfId="0" applyFont="1" applyBorder="1" applyAlignment="1" applyProtection="1">
      <alignment horizontal="center"/>
    </xf>
    <xf numFmtId="4" fontId="16" fillId="0" borderId="0" xfId="0" applyNumberFormat="1" applyFont="1" applyFill="1" applyBorder="1" applyAlignment="1" applyProtection="1">
      <alignment horizontal="center"/>
    </xf>
    <xf numFmtId="4" fontId="16" fillId="0" borderId="0" xfId="0" applyNumberFormat="1" applyFont="1" applyFill="1" applyBorder="1" applyProtection="1"/>
    <xf numFmtId="0" fontId="10" fillId="0" borderId="10" xfId="0" applyFont="1" applyFill="1" applyBorder="1" applyAlignment="1" applyProtection="1">
      <alignment horizontal="center" vertical="top"/>
    </xf>
    <xf numFmtId="0" fontId="10" fillId="0" borderId="11" xfId="0" applyFont="1" applyFill="1" applyBorder="1" applyAlignment="1" applyProtection="1">
      <alignment horizontal="center"/>
    </xf>
    <xf numFmtId="4" fontId="10" fillId="0" borderId="11" xfId="0" applyNumberFormat="1" applyFont="1" applyFill="1" applyBorder="1" applyProtection="1"/>
    <xf numFmtId="0" fontId="8" fillId="0" borderId="0" xfId="0" applyFont="1" applyFill="1" applyAlignment="1" applyProtection="1">
      <alignment vertical="top"/>
    </xf>
    <xf numFmtId="0" fontId="8" fillId="0" borderId="0" xfId="0" applyFont="1" applyFill="1" applyProtection="1"/>
    <xf numFmtId="4" fontId="8" fillId="0" borderId="0" xfId="0" applyNumberFormat="1" applyFont="1" applyFill="1" applyProtection="1"/>
    <xf numFmtId="4" fontId="8" fillId="0" borderId="0" xfId="0" applyNumberFormat="1" applyFont="1" applyFill="1" applyAlignment="1" applyProtection="1">
      <alignment wrapText="1"/>
    </xf>
    <xf numFmtId="4" fontId="8" fillId="0" borderId="0" xfId="0" applyNumberFormat="1" applyFont="1" applyFill="1" applyAlignment="1" applyProtection="1">
      <alignment horizontal="center"/>
    </xf>
    <xf numFmtId="0" fontId="8" fillId="0" borderId="0" xfId="0" applyFont="1" applyFill="1" applyAlignment="1" applyProtection="1">
      <alignment horizontal="center"/>
    </xf>
    <xf numFmtId="0" fontId="17" fillId="0" borderId="0" xfId="0" applyFont="1" applyAlignment="1" applyProtection="1">
      <alignment horizontal="center" vertical="top"/>
    </xf>
    <xf numFmtId="0" fontId="17" fillId="0" borderId="0" xfId="0" applyFont="1" applyAlignment="1" applyProtection="1">
      <alignment horizontal="left"/>
    </xf>
    <xf numFmtId="0" fontId="17" fillId="0" borderId="0" xfId="0" applyFont="1" applyAlignment="1" applyProtection="1">
      <alignment horizontal="center"/>
    </xf>
    <xf numFmtId="4" fontId="8" fillId="0" borderId="0" xfId="0" applyNumberFormat="1" applyFont="1" applyFill="1" applyAlignment="1" applyProtection="1">
      <alignment horizontal="center" wrapText="1"/>
    </xf>
    <xf numFmtId="4" fontId="3" fillId="0" borderId="3" xfId="0" applyNumberFormat="1" applyFont="1" applyFill="1" applyBorder="1" applyAlignment="1" applyProtection="1">
      <alignment horizontal="center"/>
      <protection locked="0"/>
    </xf>
    <xf numFmtId="4" fontId="3" fillId="0" borderId="4" xfId="0" applyNumberFormat="1" applyFont="1" applyFill="1" applyBorder="1" applyAlignment="1" applyProtection="1">
      <alignment horizontal="center"/>
      <protection locked="0"/>
    </xf>
    <xf numFmtId="4" fontId="3" fillId="0" borderId="0" xfId="0" applyNumberFormat="1" applyFont="1" applyFill="1" applyAlignment="1" applyProtection="1">
      <alignment horizontal="center" vertical="center" wrapText="1"/>
      <protection locked="0"/>
    </xf>
    <xf numFmtId="4" fontId="3" fillId="0" borderId="19" xfId="0" applyNumberFormat="1" applyFont="1" applyFill="1" applyBorder="1" applyAlignment="1" applyProtection="1">
      <alignment horizontal="center" vertical="center" wrapText="1"/>
      <protection locked="0"/>
    </xf>
    <xf numFmtId="4" fontId="3" fillId="0" borderId="3" xfId="0" applyNumberFormat="1" applyFont="1" applyBorder="1" applyAlignment="1" applyProtection="1">
      <alignment horizontal="center"/>
      <protection locked="0"/>
    </xf>
    <xf numFmtId="4" fontId="3" fillId="0" borderId="4" xfId="0" applyNumberFormat="1" applyFont="1" applyBorder="1" applyAlignment="1" applyProtection="1">
      <alignment horizontal="center"/>
      <protection locked="0"/>
    </xf>
    <xf numFmtId="4" fontId="3" fillId="0" borderId="4" xfId="0" applyNumberFormat="1" applyFont="1" applyFill="1" applyBorder="1" applyAlignment="1" applyProtection="1">
      <alignment horizontal="center" vertical="center" wrapText="1"/>
      <protection locked="0"/>
    </xf>
    <xf numFmtId="4" fontId="3" fillId="8" borderId="30" xfId="0" applyNumberFormat="1" applyFont="1" applyFill="1" applyBorder="1" applyAlignment="1" applyProtection="1">
      <alignment horizontal="center" vertical="center" wrapText="1"/>
      <protection locked="0"/>
    </xf>
    <xf numFmtId="4" fontId="3" fillId="8" borderId="19" xfId="0" applyNumberFormat="1" applyFont="1" applyFill="1" applyBorder="1" applyAlignment="1" applyProtection="1">
      <alignment horizontal="center" vertical="center" wrapText="1"/>
      <protection locked="0"/>
    </xf>
  </cellXfs>
  <cellStyles count="16">
    <cellStyle name="Bilješka" xfId="1"/>
    <cellStyle name="Dobro" xfId="3"/>
    <cellStyle name="Izlaz" xfId="4"/>
    <cellStyle name="Naslov" xfId="5"/>
    <cellStyle name="Normal 2" xfId="13"/>
    <cellStyle name="Normal 3" xfId="10"/>
    <cellStyle name="Normal 3 2" xfId="11"/>
    <cellStyle name="Normal 4" xfId="12"/>
    <cellStyle name="Normal 4 10" xfId="15"/>
    <cellStyle name="Normal 5" xfId="14"/>
    <cellStyle name="Normal 7" xfId="6"/>
    <cellStyle name="Normalno" xfId="0" builtinId="0"/>
    <cellStyle name="Normalno 2" xfId="7"/>
    <cellStyle name="STAVKE" xfId="8"/>
    <cellStyle name="Tekst upozorenja" xfId="9"/>
    <cellStyle name="Zarez" xfId="2"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view="pageBreakPreview" zoomScaleSheetLayoutView="100" workbookViewId="0">
      <selection activeCell="D30" sqref="D30"/>
    </sheetView>
  </sheetViews>
  <sheetFormatPr defaultColWidth="9.140625" defaultRowHeight="12.75"/>
  <cols>
    <col min="1" max="1" width="6.5703125" style="20" customWidth="1"/>
    <col min="2" max="2" width="50" style="22" customWidth="1"/>
    <col min="3" max="3" width="9.42578125" style="22" customWidth="1"/>
    <col min="4" max="4" width="9.42578125" style="23" customWidth="1"/>
    <col min="5" max="5" width="11.5703125" style="19" customWidth="1"/>
    <col min="6" max="6" width="15.5703125" style="19" customWidth="1"/>
    <col min="7" max="7" width="4.5703125" style="4" customWidth="1"/>
    <col min="8" max="8" width="40.42578125" style="2" customWidth="1"/>
    <col min="9" max="9" width="25.42578125" style="2" customWidth="1"/>
    <col min="10" max="10" width="25.42578125" style="15" customWidth="1"/>
    <col min="11" max="11" width="11.7109375" style="2" customWidth="1"/>
    <col min="12" max="12" width="9.140625" style="2"/>
    <col min="13" max="13" width="47.42578125" style="2" customWidth="1"/>
    <col min="14" max="16384" width="9.140625" style="2"/>
  </cols>
  <sheetData>
    <row r="1" spans="1:18" s="1" customFormat="1" ht="16.5" customHeight="1" thickBot="1">
      <c r="A1" s="16"/>
      <c r="B1" s="17"/>
      <c r="C1" s="17"/>
      <c r="D1" s="18"/>
      <c r="E1" s="19"/>
      <c r="F1" s="19"/>
      <c r="G1" s="4"/>
      <c r="J1" s="14"/>
    </row>
    <row r="2" spans="1:18" s="24" customFormat="1" ht="30.75" customHeight="1" thickBot="1">
      <c r="A2" s="43" t="s">
        <v>39</v>
      </c>
      <c r="B2" s="44"/>
      <c r="C2" s="44"/>
      <c r="D2" s="44"/>
      <c r="E2" s="44"/>
      <c r="F2" s="45"/>
      <c r="G2"/>
      <c r="H2"/>
      <c r="J2"/>
      <c r="K2"/>
      <c r="L2"/>
      <c r="M2"/>
      <c r="N2"/>
      <c r="O2"/>
      <c r="P2"/>
      <c r="Q2"/>
      <c r="R2"/>
    </row>
    <row r="3" spans="1:18" s="24" customFormat="1">
      <c r="A3" s="25"/>
      <c r="B3" s="25"/>
      <c r="C3" s="26"/>
      <c r="D3" s="26"/>
      <c r="E3" s="26"/>
      <c r="F3" s="26"/>
      <c r="G3"/>
      <c r="H3"/>
      <c r="J3"/>
      <c r="K3"/>
      <c r="L3"/>
      <c r="M3"/>
      <c r="N3"/>
      <c r="O3"/>
      <c r="P3"/>
      <c r="Q3"/>
      <c r="R3"/>
    </row>
    <row r="4" spans="1:18" s="24" customFormat="1" ht="65.25" customHeight="1">
      <c r="A4" s="41" t="s">
        <v>45</v>
      </c>
      <c r="B4" s="41"/>
      <c r="C4" s="41"/>
      <c r="D4" s="41"/>
      <c r="E4" s="41"/>
      <c r="F4" s="41"/>
      <c r="G4"/>
      <c r="H4"/>
      <c r="J4"/>
      <c r="K4"/>
      <c r="L4"/>
      <c r="M4"/>
      <c r="N4"/>
      <c r="O4"/>
      <c r="P4"/>
      <c r="Q4"/>
      <c r="R4"/>
    </row>
    <row r="5" spans="1:18" s="24" customFormat="1" ht="66.75" customHeight="1">
      <c r="A5" s="41" t="s">
        <v>58</v>
      </c>
      <c r="B5" s="41"/>
      <c r="C5" s="41"/>
      <c r="D5" s="41"/>
      <c r="E5" s="41"/>
      <c r="F5" s="41"/>
      <c r="G5"/>
      <c r="H5"/>
      <c r="J5"/>
      <c r="K5"/>
      <c r="L5"/>
      <c r="M5"/>
      <c r="N5"/>
      <c r="O5"/>
      <c r="P5"/>
      <c r="Q5"/>
      <c r="R5"/>
    </row>
    <row r="6" spans="1:18" s="24" customFormat="1" ht="52.5" customHeight="1">
      <c r="A6" s="41" t="s">
        <v>59</v>
      </c>
      <c r="B6" s="41"/>
      <c r="C6" s="41"/>
      <c r="D6" s="41"/>
      <c r="E6" s="41"/>
      <c r="F6" s="41"/>
      <c r="G6"/>
      <c r="H6"/>
      <c r="J6"/>
      <c r="K6"/>
      <c r="L6"/>
      <c r="M6"/>
      <c r="N6"/>
      <c r="O6"/>
      <c r="P6"/>
      <c r="Q6"/>
      <c r="R6"/>
    </row>
    <row r="7" spans="1:18" s="24" customFormat="1" ht="52.5" customHeight="1">
      <c r="A7" s="41" t="s">
        <v>60</v>
      </c>
      <c r="B7" s="41"/>
      <c r="C7" s="41"/>
      <c r="D7" s="41"/>
      <c r="E7" s="41"/>
      <c r="F7" s="41"/>
      <c r="G7"/>
      <c r="H7"/>
      <c r="J7"/>
      <c r="K7"/>
      <c r="L7"/>
      <c r="M7"/>
      <c r="N7"/>
      <c r="O7"/>
      <c r="P7"/>
      <c r="Q7"/>
      <c r="R7"/>
    </row>
    <row r="8" spans="1:18" s="24" customFormat="1" ht="103.5" customHeight="1">
      <c r="A8" s="41" t="s">
        <v>61</v>
      </c>
      <c r="B8" s="41"/>
      <c r="C8" s="41"/>
      <c r="D8" s="41"/>
      <c r="E8" s="41"/>
      <c r="F8" s="41"/>
      <c r="G8"/>
      <c r="H8"/>
      <c r="J8"/>
      <c r="K8"/>
      <c r="L8"/>
      <c r="M8"/>
      <c r="N8"/>
      <c r="O8"/>
      <c r="P8"/>
      <c r="Q8"/>
      <c r="R8"/>
    </row>
    <row r="9" spans="1:18" s="24" customFormat="1" ht="63" customHeight="1">
      <c r="A9" s="41" t="s">
        <v>69</v>
      </c>
      <c r="B9" s="41"/>
      <c r="C9" s="41"/>
      <c r="D9" s="41"/>
      <c r="E9" s="41"/>
      <c r="F9" s="41"/>
      <c r="G9"/>
      <c r="H9"/>
      <c r="J9"/>
      <c r="K9"/>
      <c r="L9"/>
      <c r="M9"/>
      <c r="N9"/>
      <c r="O9"/>
      <c r="P9"/>
      <c r="Q9"/>
      <c r="R9"/>
    </row>
    <row r="10" spans="1:18" s="24" customFormat="1" ht="28.5" customHeight="1">
      <c r="A10" s="41" t="s">
        <v>62</v>
      </c>
      <c r="B10" s="41"/>
      <c r="C10" s="41"/>
      <c r="D10" s="41"/>
      <c r="E10" s="41"/>
      <c r="F10" s="41"/>
      <c r="G10"/>
      <c r="H10"/>
      <c r="J10"/>
      <c r="K10"/>
      <c r="L10"/>
      <c r="M10"/>
      <c r="N10"/>
      <c r="O10"/>
      <c r="P10"/>
      <c r="Q10"/>
      <c r="R10"/>
    </row>
    <row r="11" spans="1:18" s="24" customFormat="1" ht="25.5" customHeight="1">
      <c r="A11" s="41" t="s">
        <v>63</v>
      </c>
      <c r="B11" s="41"/>
      <c r="C11" s="41"/>
      <c r="D11" s="41"/>
      <c r="E11" s="41"/>
      <c r="F11" s="41"/>
      <c r="G11"/>
      <c r="H11"/>
      <c r="J11"/>
      <c r="K11"/>
      <c r="L11"/>
      <c r="M11"/>
      <c r="N11"/>
      <c r="O11"/>
      <c r="P11"/>
      <c r="Q11"/>
      <c r="R11"/>
    </row>
    <row r="12" spans="1:18" s="24" customFormat="1" ht="39.75" customHeight="1">
      <c r="A12" s="41" t="s">
        <v>72</v>
      </c>
      <c r="B12" s="41"/>
      <c r="C12" s="41"/>
      <c r="D12" s="41"/>
      <c r="E12" s="41"/>
      <c r="F12" s="41"/>
      <c r="G12"/>
      <c r="H12"/>
      <c r="J12"/>
      <c r="K12"/>
      <c r="L12"/>
      <c r="M12"/>
      <c r="N12"/>
      <c r="O12"/>
      <c r="P12"/>
      <c r="Q12"/>
      <c r="R12"/>
    </row>
    <row r="13" spans="1:18" s="24" customFormat="1" ht="50.25" customHeight="1">
      <c r="A13" s="41" t="s">
        <v>64</v>
      </c>
      <c r="B13" s="41"/>
      <c r="C13" s="41"/>
      <c r="D13" s="41"/>
      <c r="E13" s="41"/>
      <c r="F13" s="41"/>
      <c r="G13"/>
      <c r="H13"/>
      <c r="J13"/>
      <c r="K13"/>
      <c r="L13"/>
      <c r="M13"/>
      <c r="N13"/>
      <c r="O13"/>
      <c r="P13"/>
      <c r="Q13"/>
      <c r="R13"/>
    </row>
    <row r="14" spans="1:18" s="24" customFormat="1" ht="14.25" customHeight="1">
      <c r="A14" s="41" t="s">
        <v>65</v>
      </c>
      <c r="B14" s="41"/>
      <c r="C14" s="41"/>
      <c r="D14" s="41"/>
      <c r="E14" s="41"/>
      <c r="F14" s="41"/>
      <c r="G14"/>
      <c r="H14"/>
      <c r="J14"/>
      <c r="K14"/>
      <c r="L14"/>
      <c r="M14"/>
      <c r="N14"/>
      <c r="O14"/>
      <c r="P14"/>
      <c r="Q14"/>
      <c r="R14"/>
    </row>
    <row r="15" spans="1:18" s="24" customFormat="1" ht="54.75" customHeight="1">
      <c r="A15" s="40" t="s">
        <v>46</v>
      </c>
      <c r="B15" s="40"/>
      <c r="C15" s="40"/>
      <c r="D15" s="40"/>
      <c r="E15" s="40"/>
      <c r="F15" s="40"/>
      <c r="G15"/>
      <c r="H15"/>
      <c r="J15"/>
      <c r="K15"/>
      <c r="L15"/>
      <c r="M15"/>
      <c r="N15"/>
      <c r="O15"/>
      <c r="P15"/>
      <c r="Q15"/>
      <c r="R15"/>
    </row>
    <row r="16" spans="1:18" s="24" customFormat="1" ht="27" customHeight="1">
      <c r="A16" s="41" t="s">
        <v>47</v>
      </c>
      <c r="B16" s="41"/>
      <c r="C16" s="41"/>
      <c r="D16" s="41"/>
      <c r="E16" s="41"/>
      <c r="F16" s="41"/>
      <c r="G16"/>
      <c r="H16"/>
      <c r="J16"/>
      <c r="K16"/>
      <c r="L16"/>
      <c r="M16"/>
      <c r="N16"/>
      <c r="O16"/>
      <c r="P16"/>
      <c r="Q16"/>
      <c r="R16"/>
    </row>
    <row r="17" spans="1:18" s="24" customFormat="1" ht="39.75" customHeight="1">
      <c r="A17" s="42" t="s">
        <v>49</v>
      </c>
      <c r="B17" s="42"/>
      <c r="C17" s="42"/>
      <c r="D17" s="42"/>
      <c r="E17" s="42"/>
      <c r="F17" s="42"/>
      <c r="G17"/>
      <c r="H17"/>
      <c r="J17"/>
      <c r="K17"/>
      <c r="L17"/>
      <c r="M17"/>
      <c r="N17"/>
      <c r="O17"/>
      <c r="P17"/>
      <c r="Q17"/>
      <c r="R17"/>
    </row>
    <row r="18" spans="1:18" s="24" customFormat="1" ht="39" customHeight="1">
      <c r="A18" s="42" t="s">
        <v>66</v>
      </c>
      <c r="B18" s="42"/>
      <c r="C18" s="42"/>
      <c r="D18" s="42"/>
      <c r="E18" s="42"/>
      <c r="F18" s="42"/>
      <c r="G18"/>
      <c r="H18"/>
      <c r="J18"/>
      <c r="K18"/>
      <c r="L18"/>
      <c r="M18"/>
      <c r="N18"/>
      <c r="O18"/>
      <c r="P18"/>
      <c r="Q18"/>
      <c r="R18"/>
    </row>
    <row r="19" spans="1:18" ht="26.25" customHeight="1">
      <c r="A19" s="41" t="s">
        <v>50</v>
      </c>
      <c r="B19" s="41"/>
      <c r="C19" s="41"/>
      <c r="D19" s="41"/>
      <c r="E19" s="41"/>
      <c r="F19" s="41"/>
    </row>
    <row r="20" spans="1:18" ht="27" customHeight="1">
      <c r="A20" s="41" t="s">
        <v>51</v>
      </c>
      <c r="B20" s="41"/>
      <c r="C20" s="41"/>
      <c r="D20" s="41"/>
      <c r="E20" s="41"/>
      <c r="F20" s="41"/>
    </row>
    <row r="21" spans="1:18" ht="27" customHeight="1">
      <c r="A21" s="41" t="s">
        <v>52</v>
      </c>
      <c r="B21" s="41"/>
      <c r="C21" s="41"/>
      <c r="D21" s="41"/>
      <c r="E21" s="41"/>
      <c r="F21" s="41"/>
    </row>
    <row r="22" spans="1:18" ht="24.75" customHeight="1">
      <c r="A22" s="41" t="s">
        <v>53</v>
      </c>
      <c r="B22" s="41"/>
      <c r="C22" s="41"/>
      <c r="D22" s="41"/>
      <c r="E22" s="41"/>
      <c r="F22" s="41"/>
    </row>
    <row r="23" spans="1:18" ht="24.75" customHeight="1">
      <c r="A23" s="41" t="s">
        <v>54</v>
      </c>
      <c r="B23" s="41"/>
      <c r="C23" s="41"/>
      <c r="D23" s="41"/>
      <c r="E23" s="41"/>
      <c r="F23" s="41"/>
    </row>
    <row r="24" spans="1:18" ht="26.25" customHeight="1">
      <c r="A24" s="41" t="s">
        <v>55</v>
      </c>
      <c r="B24" s="41"/>
      <c r="C24" s="41"/>
      <c r="D24" s="41"/>
      <c r="E24" s="41"/>
      <c r="F24" s="41"/>
    </row>
    <row r="25" spans="1:18" ht="24.75" customHeight="1">
      <c r="A25" s="41" t="s">
        <v>56</v>
      </c>
      <c r="B25" s="41"/>
      <c r="C25" s="41"/>
      <c r="D25" s="41"/>
      <c r="E25" s="41"/>
      <c r="F25" s="41"/>
    </row>
    <row r="26" spans="1:18" ht="15.75" customHeight="1">
      <c r="A26" s="41" t="s">
        <v>48</v>
      </c>
      <c r="B26" s="41"/>
      <c r="C26" s="41"/>
      <c r="D26" s="41"/>
      <c r="E26" s="41"/>
      <c r="F26" s="41"/>
    </row>
    <row r="27" spans="1:18" ht="30" customHeight="1">
      <c r="A27" s="41" t="s">
        <v>57</v>
      </c>
      <c r="B27" s="41"/>
      <c r="C27" s="41"/>
      <c r="D27" s="41"/>
      <c r="E27" s="41"/>
      <c r="F27" s="41"/>
    </row>
  </sheetData>
  <sheetProtection password="FC74" sheet="1" objects="1" scenarios="1"/>
  <mergeCells count="25">
    <mergeCell ref="A24:F24"/>
    <mergeCell ref="A25:F25"/>
    <mergeCell ref="A26:F26"/>
    <mergeCell ref="A27:F27"/>
    <mergeCell ref="A19:F19"/>
    <mergeCell ref="A20:F20"/>
    <mergeCell ref="A21:F21"/>
    <mergeCell ref="A22:F22"/>
    <mergeCell ref="A23:F23"/>
    <mergeCell ref="A8:F8"/>
    <mergeCell ref="A5:F5"/>
    <mergeCell ref="A2:F2"/>
    <mergeCell ref="A4:F4"/>
    <mergeCell ref="A6:F6"/>
    <mergeCell ref="A7:F7"/>
    <mergeCell ref="A15:F15"/>
    <mergeCell ref="A16:F16"/>
    <mergeCell ref="A17:F17"/>
    <mergeCell ref="A18:F18"/>
    <mergeCell ref="A9:F9"/>
    <mergeCell ref="A10:F10"/>
    <mergeCell ref="A11:F11"/>
    <mergeCell ref="A12:F12"/>
    <mergeCell ref="A13:F13"/>
    <mergeCell ref="A14:F14"/>
  </mergeCells>
  <pageMargins left="0.98425196850393704" right="0.31496062992125984" top="0.78740157480314965" bottom="0.78740157480314965" header="0.51181102362204722" footer="0.51181102362204722"/>
  <pageSetup paperSize="9" scale="83" orientation="portrait" horizontalDpi="4294967293" verticalDpi="360" r:id="rId1"/>
  <headerFooter alignWithMargins="0">
    <oddFooter>&amp;C&amp;A, Stranica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tabSelected="1" view="pageBreakPreview" zoomScaleSheetLayoutView="100" workbookViewId="0">
      <selection activeCell="H62" sqref="H62"/>
    </sheetView>
  </sheetViews>
  <sheetFormatPr defaultColWidth="9.140625" defaultRowHeight="12.75"/>
  <cols>
    <col min="1" max="1" width="6.5703125" style="5" customWidth="1"/>
    <col min="2" max="2" width="50" style="4" customWidth="1"/>
    <col min="3" max="3" width="9.42578125" style="4" customWidth="1"/>
    <col min="4" max="4" width="9.42578125" style="23" customWidth="1"/>
    <col min="5" max="5" width="11.5703125" style="19" customWidth="1"/>
    <col min="6" max="6" width="15.5703125" style="19" customWidth="1"/>
    <col min="7" max="7" width="4.5703125" style="4" customWidth="1"/>
    <col min="8" max="8" width="40.42578125" style="32" customWidth="1"/>
    <col min="9" max="9" width="29.5703125" style="32" customWidth="1"/>
    <col min="10" max="10" width="64.5703125" style="33" customWidth="1"/>
    <col min="11" max="11" width="11.7109375" style="32" customWidth="1"/>
    <col min="12" max="12" width="9.140625" style="32"/>
    <col min="13" max="13" width="47.42578125" style="2" customWidth="1"/>
    <col min="14" max="16384" width="9.140625" style="2"/>
  </cols>
  <sheetData>
    <row r="1" spans="1:12" s="1" customFormat="1" ht="33" customHeight="1" thickBot="1">
      <c r="A1" s="46" t="s">
        <v>0</v>
      </c>
      <c r="B1" s="47" t="s">
        <v>85</v>
      </c>
      <c r="C1" s="48" t="s">
        <v>1</v>
      </c>
      <c r="D1" s="49" t="s">
        <v>11</v>
      </c>
      <c r="E1" s="49" t="s">
        <v>12</v>
      </c>
      <c r="F1" s="50" t="s">
        <v>2</v>
      </c>
      <c r="G1" s="4"/>
      <c r="H1" s="30"/>
      <c r="I1" s="30"/>
      <c r="J1" s="31"/>
      <c r="K1" s="30"/>
      <c r="L1" s="30"/>
    </row>
    <row r="2" spans="1:12" s="1" customFormat="1" ht="16.5" customHeight="1" thickBot="1">
      <c r="A2" s="51"/>
      <c r="B2" s="52"/>
      <c r="C2" s="52"/>
      <c r="D2" s="53"/>
      <c r="E2" s="54"/>
      <c r="F2" s="54"/>
      <c r="G2" s="4"/>
      <c r="H2" s="30"/>
      <c r="I2" s="30"/>
      <c r="J2" s="31"/>
      <c r="K2" s="30"/>
      <c r="L2" s="30"/>
    </row>
    <row r="3" spans="1:12" s="1" customFormat="1" ht="16.5" customHeight="1" thickBot="1">
      <c r="A3" s="55" t="s">
        <v>3</v>
      </c>
      <c r="B3" s="56" t="s">
        <v>4</v>
      </c>
      <c r="C3" s="56"/>
      <c r="D3" s="57"/>
      <c r="E3" s="58"/>
      <c r="F3" s="59"/>
      <c r="G3" s="9"/>
      <c r="H3" s="30"/>
      <c r="I3" s="30"/>
      <c r="J3" s="31"/>
      <c r="K3" s="30"/>
      <c r="L3" s="30"/>
    </row>
    <row r="4" spans="1:12" ht="114.75">
      <c r="A4" s="60">
        <v>1</v>
      </c>
      <c r="B4" s="61" t="s">
        <v>38</v>
      </c>
      <c r="C4" s="62"/>
      <c r="D4" s="63"/>
      <c r="E4" s="64"/>
      <c r="F4" s="65"/>
    </row>
    <row r="5" spans="1:12" ht="14.25">
      <c r="A5" s="66" t="s">
        <v>29</v>
      </c>
      <c r="B5" s="67" t="s">
        <v>70</v>
      </c>
      <c r="C5" s="68" t="s">
        <v>15</v>
      </c>
      <c r="D5" s="69">
        <f>1615.39-72.48</f>
        <v>1542.91</v>
      </c>
      <c r="E5" s="178"/>
      <c r="F5" s="70">
        <f>ROUND((D5*E5),2)</f>
        <v>0</v>
      </c>
    </row>
    <row r="6" spans="1:12" ht="15" thickBot="1">
      <c r="A6" s="71" t="s">
        <v>30</v>
      </c>
      <c r="B6" s="72" t="s">
        <v>71</v>
      </c>
      <c r="C6" s="73" t="s">
        <v>15</v>
      </c>
      <c r="D6" s="74">
        <f>D5</f>
        <v>1542.91</v>
      </c>
      <c r="E6" s="179"/>
      <c r="F6" s="70">
        <f>ROUND((D6*E6),2)</f>
        <v>0</v>
      </c>
    </row>
    <row r="7" spans="1:12" ht="16.5" thickBot="1">
      <c r="A7" s="75"/>
      <c r="B7" s="76" t="s">
        <v>16</v>
      </c>
      <c r="C7" s="77"/>
      <c r="D7" s="78"/>
      <c r="E7" s="78"/>
      <c r="F7" s="79">
        <f>ROUND(SUM(F4:F6),2)</f>
        <v>0</v>
      </c>
    </row>
    <row r="8" spans="1:12" ht="15.75">
      <c r="A8" s="80"/>
      <c r="B8" s="81"/>
      <c r="C8" s="82"/>
      <c r="D8" s="83"/>
      <c r="E8" s="83"/>
      <c r="F8" s="54"/>
    </row>
    <row r="9" spans="1:12" ht="15.75">
      <c r="A9" s="80"/>
      <c r="B9" s="81"/>
      <c r="C9" s="82"/>
      <c r="D9" s="83"/>
      <c r="E9" s="83"/>
      <c r="F9" s="54"/>
    </row>
    <row r="10" spans="1:12" ht="16.5" thickBot="1">
      <c r="A10" s="80"/>
      <c r="B10" s="81"/>
      <c r="C10" s="82"/>
      <c r="D10" s="83"/>
      <c r="E10" s="83"/>
      <c r="F10" s="54"/>
    </row>
    <row r="11" spans="1:12" ht="16.5" thickBot="1">
      <c r="A11" s="55" t="s">
        <v>7</v>
      </c>
      <c r="B11" s="56" t="s">
        <v>37</v>
      </c>
      <c r="C11" s="56"/>
      <c r="D11" s="57"/>
      <c r="E11" s="84"/>
      <c r="F11" s="85"/>
      <c r="G11" s="9"/>
    </row>
    <row r="12" spans="1:12" s="10" customFormat="1" ht="76.5">
      <c r="A12" s="86">
        <v>1</v>
      </c>
      <c r="B12" s="87" t="s">
        <v>73</v>
      </c>
      <c r="C12" s="88"/>
      <c r="D12" s="89"/>
      <c r="E12" s="90"/>
      <c r="F12" s="91"/>
      <c r="H12" s="34"/>
      <c r="I12" s="34"/>
      <c r="J12" s="35"/>
      <c r="K12" s="34"/>
      <c r="L12" s="34"/>
    </row>
    <row r="13" spans="1:12" s="10" customFormat="1" ht="15" customHeight="1">
      <c r="A13" s="92"/>
      <c r="B13" s="93" t="s">
        <v>36</v>
      </c>
      <c r="C13" s="94"/>
      <c r="D13" s="89"/>
      <c r="E13" s="90"/>
      <c r="F13" s="91"/>
      <c r="H13" s="34"/>
      <c r="I13" s="34"/>
      <c r="J13" s="35"/>
      <c r="K13" s="34"/>
      <c r="L13" s="34"/>
    </row>
    <row r="14" spans="1:12" s="10" customFormat="1" ht="15" customHeight="1">
      <c r="A14" s="95" t="s">
        <v>29</v>
      </c>
      <c r="B14" s="96" t="s">
        <v>31</v>
      </c>
      <c r="C14" s="94" t="s">
        <v>35</v>
      </c>
      <c r="D14" s="97">
        <f>72.48*0.2</f>
        <v>14.496000000000002</v>
      </c>
      <c r="E14" s="180"/>
      <c r="F14" s="91">
        <f>ROUND((D14*E14),2)</f>
        <v>0</v>
      </c>
      <c r="H14" s="34"/>
      <c r="I14" s="34"/>
      <c r="J14" s="35"/>
      <c r="K14" s="34"/>
      <c r="L14" s="34"/>
    </row>
    <row r="15" spans="1:12" s="10" customFormat="1" ht="15" customHeight="1" thickBot="1">
      <c r="A15" s="98" t="s">
        <v>30</v>
      </c>
      <c r="B15" s="99" t="s">
        <v>32</v>
      </c>
      <c r="C15" s="100" t="s">
        <v>20</v>
      </c>
      <c r="D15" s="101">
        <f>D14*40</f>
        <v>579.84000000000015</v>
      </c>
      <c r="E15" s="181"/>
      <c r="F15" s="91">
        <f>ROUND((D15*E15),2)</f>
        <v>0</v>
      </c>
      <c r="H15" s="34"/>
      <c r="I15" s="34"/>
      <c r="J15" s="35"/>
      <c r="K15" s="34"/>
      <c r="L15" s="34"/>
    </row>
    <row r="16" spans="1:12" ht="16.5" thickBot="1">
      <c r="A16" s="103"/>
      <c r="B16" s="76" t="s">
        <v>82</v>
      </c>
      <c r="C16" s="77"/>
      <c r="D16" s="78"/>
      <c r="E16" s="104"/>
      <c r="F16" s="105">
        <f>ROUND(SUM(F14:F15),2)</f>
        <v>0</v>
      </c>
    </row>
    <row r="17" spans="1:12" ht="15.75" customHeight="1">
      <c r="A17" s="106"/>
      <c r="B17" s="81"/>
      <c r="C17" s="82"/>
      <c r="D17" s="83"/>
      <c r="E17" s="107"/>
      <c r="F17" s="54"/>
    </row>
    <row r="18" spans="1:12" ht="15.75" customHeight="1">
      <c r="A18" s="106"/>
      <c r="B18" s="81"/>
      <c r="C18" s="82"/>
      <c r="D18" s="83"/>
      <c r="E18" s="107"/>
      <c r="F18" s="54"/>
    </row>
    <row r="19" spans="1:12" ht="15.75" customHeight="1" thickBot="1">
      <c r="A19" s="106"/>
      <c r="B19" s="81"/>
      <c r="C19" s="82"/>
      <c r="D19" s="83"/>
      <c r="E19" s="107"/>
      <c r="F19" s="54"/>
    </row>
    <row r="20" spans="1:12" ht="16.5" thickBot="1">
      <c r="A20" s="55" t="s">
        <v>8</v>
      </c>
      <c r="B20" s="56" t="s">
        <v>14</v>
      </c>
      <c r="C20" s="56"/>
      <c r="D20" s="57"/>
      <c r="E20" s="84"/>
      <c r="F20" s="85"/>
    </row>
    <row r="21" spans="1:12" s="3" customFormat="1" ht="140.25">
      <c r="A21" s="66">
        <v>1</v>
      </c>
      <c r="B21" s="108" t="s">
        <v>40</v>
      </c>
      <c r="C21" s="109"/>
      <c r="D21" s="54"/>
      <c r="E21" s="64"/>
      <c r="F21" s="65"/>
      <c r="G21" s="4"/>
      <c r="H21" s="36"/>
      <c r="I21" s="36"/>
      <c r="J21" s="37"/>
      <c r="K21" s="36"/>
      <c r="L21" s="36"/>
    </row>
    <row r="22" spans="1:12" s="3" customFormat="1" ht="14.25">
      <c r="A22" s="71"/>
      <c r="B22" s="110" t="s">
        <v>23</v>
      </c>
      <c r="C22" s="111" t="s">
        <v>21</v>
      </c>
      <c r="D22" s="112">
        <f>D24*0.4*0.4</f>
        <v>8.8624000000000009</v>
      </c>
      <c r="E22" s="179"/>
      <c r="F22" s="113">
        <f>ROUND((D22*E22),2)</f>
        <v>0</v>
      </c>
      <c r="G22" s="4"/>
      <c r="H22" s="36"/>
      <c r="I22" s="36"/>
      <c r="J22" s="37"/>
      <c r="K22" s="36"/>
      <c r="L22" s="36"/>
    </row>
    <row r="23" spans="1:12" s="3" customFormat="1" ht="267.75">
      <c r="A23" s="66">
        <v>2</v>
      </c>
      <c r="B23" s="108" t="s">
        <v>41</v>
      </c>
      <c r="C23" s="109"/>
      <c r="D23" s="54"/>
      <c r="E23" s="64"/>
      <c r="F23" s="65"/>
      <c r="G23" s="4"/>
      <c r="H23" s="36"/>
      <c r="I23" s="36"/>
      <c r="J23" s="37"/>
      <c r="K23" s="36"/>
      <c r="L23" s="36"/>
    </row>
    <row r="24" spans="1:12" s="3" customFormat="1">
      <c r="A24" s="71"/>
      <c r="B24" s="114" t="s">
        <v>13</v>
      </c>
      <c r="C24" s="115" t="s">
        <v>5</v>
      </c>
      <c r="D24" s="116">
        <f>22.04+11.8+19.55+(1+1)</f>
        <v>55.39</v>
      </c>
      <c r="E24" s="179"/>
      <c r="F24" s="117">
        <f t="shared" ref="F23:F52" si="0">ROUND((D24*E24),2)</f>
        <v>0</v>
      </c>
      <c r="G24" s="4"/>
      <c r="H24" s="36"/>
      <c r="I24" s="36"/>
      <c r="J24" s="37"/>
      <c r="K24" s="36"/>
      <c r="L24" s="36"/>
    </row>
    <row r="25" spans="1:12" s="3" customFormat="1" ht="129.75" customHeight="1">
      <c r="A25" s="66">
        <v>3</v>
      </c>
      <c r="B25" s="96" t="s">
        <v>81</v>
      </c>
      <c r="C25" s="118"/>
      <c r="D25" s="119"/>
      <c r="E25" s="120"/>
      <c r="F25" s="121"/>
      <c r="G25" s="4"/>
    </row>
    <row r="26" spans="1:12" s="3" customFormat="1" ht="14.25">
      <c r="A26" s="66" t="s">
        <v>29</v>
      </c>
      <c r="B26" s="96" t="s">
        <v>74</v>
      </c>
      <c r="C26" s="122" t="s">
        <v>15</v>
      </c>
      <c r="D26" s="123">
        <f>(0.4*4)*D24</f>
        <v>88.624000000000009</v>
      </c>
      <c r="E26" s="182"/>
      <c r="F26" s="70">
        <f t="shared" si="0"/>
        <v>0</v>
      </c>
      <c r="G26" s="4"/>
    </row>
    <row r="27" spans="1:12" s="3" customFormat="1" ht="15" customHeight="1">
      <c r="A27" s="71" t="s">
        <v>30</v>
      </c>
      <c r="B27" s="124" t="s">
        <v>75</v>
      </c>
      <c r="C27" s="111" t="s">
        <v>21</v>
      </c>
      <c r="D27" s="125">
        <f>(0.4*0.4)*D24</f>
        <v>8.8624000000000009</v>
      </c>
      <c r="E27" s="183"/>
      <c r="F27" s="113">
        <f t="shared" si="0"/>
        <v>0</v>
      </c>
      <c r="G27" s="4"/>
    </row>
    <row r="28" spans="1:12" s="10" customFormat="1" ht="169.5" customHeight="1">
      <c r="A28" s="126">
        <v>4</v>
      </c>
      <c r="B28" s="127" t="s">
        <v>67</v>
      </c>
      <c r="C28" s="128"/>
      <c r="D28" s="129"/>
      <c r="E28" s="130"/>
      <c r="F28" s="121"/>
      <c r="H28" s="34"/>
      <c r="I28" s="34"/>
      <c r="J28" s="35"/>
      <c r="K28" s="34"/>
      <c r="L28" s="34"/>
    </row>
    <row r="29" spans="1:12" s="10" customFormat="1" ht="15">
      <c r="A29" s="131"/>
      <c r="B29" s="132" t="s">
        <v>18</v>
      </c>
      <c r="C29" s="133" t="s">
        <v>6</v>
      </c>
      <c r="D29" s="112">
        <v>3</v>
      </c>
      <c r="E29" s="184"/>
      <c r="F29" s="113">
        <f t="shared" si="0"/>
        <v>0</v>
      </c>
      <c r="H29" s="34"/>
      <c r="I29" s="34"/>
      <c r="J29" s="35"/>
      <c r="K29" s="34"/>
      <c r="L29" s="34"/>
    </row>
    <row r="30" spans="1:12" s="10" customFormat="1" ht="104.25" customHeight="1">
      <c r="A30" s="126">
        <v>5</v>
      </c>
      <c r="B30" s="96" t="s">
        <v>76</v>
      </c>
      <c r="C30" s="128"/>
      <c r="D30" s="134"/>
      <c r="E30" s="130"/>
      <c r="F30" s="121"/>
      <c r="H30" s="34"/>
      <c r="I30" s="34"/>
      <c r="J30" s="35"/>
      <c r="K30" s="34"/>
      <c r="L30" s="34"/>
    </row>
    <row r="31" spans="1:12" s="10" customFormat="1" ht="15">
      <c r="A31" s="131"/>
      <c r="B31" s="132" t="s">
        <v>18</v>
      </c>
      <c r="C31" s="133" t="s">
        <v>6</v>
      </c>
      <c r="D31" s="135">
        <f>D29</f>
        <v>3</v>
      </c>
      <c r="E31" s="184"/>
      <c r="F31" s="113">
        <f t="shared" si="0"/>
        <v>0</v>
      </c>
      <c r="H31" s="34"/>
      <c r="I31" s="34"/>
      <c r="J31" s="35"/>
      <c r="K31" s="34"/>
      <c r="L31" s="34"/>
    </row>
    <row r="32" spans="1:12" s="10" customFormat="1" ht="204">
      <c r="A32" s="136">
        <v>6</v>
      </c>
      <c r="B32" s="96" t="s">
        <v>68</v>
      </c>
      <c r="C32" s="137"/>
      <c r="D32" s="89"/>
      <c r="E32" s="90"/>
      <c r="F32" s="121"/>
      <c r="H32" s="34"/>
      <c r="I32" s="34"/>
      <c r="J32" s="35"/>
      <c r="K32" s="34"/>
      <c r="L32" s="34"/>
    </row>
    <row r="33" spans="1:19" s="10" customFormat="1" ht="15">
      <c r="A33" s="131"/>
      <c r="B33" s="132" t="s">
        <v>10</v>
      </c>
      <c r="C33" s="100" t="s">
        <v>5</v>
      </c>
      <c r="D33" s="112">
        <f>66+7*1</f>
        <v>73</v>
      </c>
      <c r="E33" s="181"/>
      <c r="F33" s="117">
        <f t="shared" si="0"/>
        <v>0</v>
      </c>
      <c r="H33" s="34"/>
      <c r="I33" s="34"/>
      <c r="J33" s="35"/>
      <c r="K33" s="34"/>
      <c r="L33" s="34"/>
    </row>
    <row r="34" spans="1:19" s="10" customFormat="1" ht="204">
      <c r="A34" s="136">
        <v>7</v>
      </c>
      <c r="B34" s="96" t="s">
        <v>44</v>
      </c>
      <c r="C34" s="137"/>
      <c r="D34" s="89"/>
      <c r="E34" s="90"/>
      <c r="F34" s="121"/>
      <c r="H34" s="34"/>
      <c r="I34" s="34"/>
      <c r="J34" s="35"/>
      <c r="K34" s="34"/>
      <c r="L34" s="34"/>
    </row>
    <row r="35" spans="1:19" s="10" customFormat="1" ht="15">
      <c r="A35" s="131"/>
      <c r="B35" s="132" t="s">
        <v>10</v>
      </c>
      <c r="C35" s="100" t="s">
        <v>5</v>
      </c>
      <c r="D35" s="112">
        <f>59.18+28.24</f>
        <v>87.42</v>
      </c>
      <c r="E35" s="181"/>
      <c r="F35" s="117">
        <f t="shared" si="0"/>
        <v>0</v>
      </c>
      <c r="H35" s="34"/>
      <c r="I35" s="34"/>
      <c r="J35" s="35"/>
      <c r="K35" s="34"/>
      <c r="L35" s="34"/>
    </row>
    <row r="36" spans="1:19" s="10" customFormat="1" ht="191.25">
      <c r="A36" s="136">
        <v>8</v>
      </c>
      <c r="B36" s="96" t="s">
        <v>84</v>
      </c>
      <c r="C36" s="137"/>
      <c r="D36" s="89"/>
      <c r="E36" s="90"/>
      <c r="F36" s="121"/>
      <c r="H36" s="34"/>
      <c r="I36" s="34"/>
      <c r="J36" s="35"/>
      <c r="K36" s="34"/>
      <c r="L36" s="34"/>
      <c r="P36" s="12"/>
    </row>
    <row r="37" spans="1:19" s="10" customFormat="1" ht="15" customHeight="1">
      <c r="A37" s="131"/>
      <c r="B37" s="132" t="s">
        <v>34</v>
      </c>
      <c r="C37" s="100" t="s">
        <v>35</v>
      </c>
      <c r="D37" s="135">
        <f>(D33+D35)*1*0.6</f>
        <v>96.25200000000001</v>
      </c>
      <c r="E37" s="181"/>
      <c r="F37" s="117">
        <f t="shared" si="0"/>
        <v>0</v>
      </c>
      <c r="H37" s="34"/>
      <c r="I37" s="34"/>
      <c r="J37" s="35"/>
      <c r="K37" s="34"/>
      <c r="L37" s="34"/>
      <c r="P37" s="11"/>
      <c r="Q37" s="13"/>
      <c r="R37" s="13"/>
      <c r="S37" s="13"/>
    </row>
    <row r="38" spans="1:19" s="10" customFormat="1" ht="178.5">
      <c r="A38" s="136">
        <v>9</v>
      </c>
      <c r="B38" s="96" t="s">
        <v>42</v>
      </c>
      <c r="C38" s="137"/>
      <c r="D38" s="89"/>
      <c r="E38" s="90"/>
      <c r="F38" s="121"/>
      <c r="H38" s="34"/>
      <c r="I38" s="34"/>
      <c r="J38" s="35"/>
      <c r="K38" s="34"/>
      <c r="L38" s="34"/>
    </row>
    <row r="39" spans="1:19" s="10" customFormat="1" ht="15" customHeight="1">
      <c r="A39" s="131"/>
      <c r="B39" s="139" t="s">
        <v>34</v>
      </c>
      <c r="C39" s="100" t="s">
        <v>35</v>
      </c>
      <c r="D39" s="112">
        <f>(D33+D37)*0.6*0.1</f>
        <v>10.155120000000002</v>
      </c>
      <c r="E39" s="181"/>
      <c r="F39" s="117">
        <f t="shared" si="0"/>
        <v>0</v>
      </c>
      <c r="H39" s="34"/>
      <c r="I39" s="34"/>
      <c r="J39" s="35"/>
      <c r="K39" s="34"/>
      <c r="L39" s="34"/>
    </row>
    <row r="40" spans="1:19" s="10" customFormat="1" ht="178.5">
      <c r="A40" s="136">
        <v>10</v>
      </c>
      <c r="B40" s="96" t="s">
        <v>43</v>
      </c>
      <c r="C40" s="137"/>
      <c r="D40" s="140"/>
      <c r="E40" s="90"/>
      <c r="F40" s="121"/>
      <c r="H40" s="34"/>
      <c r="I40" s="35"/>
      <c r="J40" s="35"/>
      <c r="K40" s="34"/>
      <c r="L40" s="34"/>
    </row>
    <row r="41" spans="1:19" s="10" customFormat="1" ht="15" customHeight="1">
      <c r="A41" s="131"/>
      <c r="B41" s="139" t="s">
        <v>34</v>
      </c>
      <c r="C41" s="100" t="s">
        <v>35</v>
      </c>
      <c r="D41" s="135">
        <f>(D33+D35)*0.6*0.15</f>
        <v>14.437800000000001</v>
      </c>
      <c r="E41" s="181"/>
      <c r="F41" s="117">
        <f t="shared" si="0"/>
        <v>0</v>
      </c>
      <c r="H41" s="34"/>
      <c r="I41" s="35"/>
      <c r="J41" s="35"/>
      <c r="K41" s="34"/>
      <c r="L41" s="34"/>
    </row>
    <row r="42" spans="1:19" s="10" customFormat="1" ht="165.75">
      <c r="A42" s="136">
        <v>11</v>
      </c>
      <c r="B42" s="96" t="s">
        <v>80</v>
      </c>
      <c r="C42" s="137"/>
      <c r="D42" s="89"/>
      <c r="E42" s="90"/>
      <c r="F42" s="121"/>
      <c r="H42" s="34"/>
      <c r="I42" s="34"/>
      <c r="J42" s="35"/>
      <c r="K42" s="34"/>
      <c r="L42" s="34"/>
    </row>
    <row r="43" spans="1:19" s="10" customFormat="1" ht="15" customHeight="1">
      <c r="A43" s="131"/>
      <c r="B43" s="139" t="s">
        <v>34</v>
      </c>
      <c r="C43" s="100" t="s">
        <v>35</v>
      </c>
      <c r="D43" s="112">
        <f>D37-D39-D41</f>
        <v>71.659080000000017</v>
      </c>
      <c r="E43" s="181"/>
      <c r="F43" s="117">
        <f t="shared" si="0"/>
        <v>0</v>
      </c>
      <c r="H43" s="34"/>
      <c r="I43" s="34"/>
      <c r="J43" s="35"/>
      <c r="K43" s="34"/>
      <c r="L43" s="34"/>
    </row>
    <row r="44" spans="1:19" s="10" customFormat="1" ht="118.5" customHeight="1">
      <c r="A44" s="136">
        <v>12</v>
      </c>
      <c r="B44" s="96" t="s">
        <v>33</v>
      </c>
      <c r="C44" s="137"/>
      <c r="D44" s="89"/>
      <c r="E44" s="90"/>
      <c r="F44" s="121"/>
      <c r="H44" s="34"/>
      <c r="I44" s="34"/>
      <c r="J44" s="35"/>
      <c r="K44" s="34"/>
      <c r="L44" s="34"/>
    </row>
    <row r="45" spans="1:19" s="10" customFormat="1" ht="15" customHeight="1">
      <c r="A45" s="131"/>
      <c r="B45" s="139" t="s">
        <v>18</v>
      </c>
      <c r="C45" s="100" t="s">
        <v>6</v>
      </c>
      <c r="D45" s="112">
        <v>1</v>
      </c>
      <c r="E45" s="181"/>
      <c r="F45" s="117">
        <f t="shared" si="0"/>
        <v>0</v>
      </c>
      <c r="H45" s="34"/>
      <c r="I45" s="34"/>
      <c r="J45" s="35"/>
      <c r="K45" s="34"/>
      <c r="L45" s="34"/>
    </row>
    <row r="46" spans="1:19" s="10" customFormat="1" ht="242.25">
      <c r="A46" s="136">
        <v>13</v>
      </c>
      <c r="B46" s="96" t="s">
        <v>77</v>
      </c>
      <c r="C46" s="137"/>
      <c r="D46" s="89"/>
      <c r="E46" s="90"/>
      <c r="F46" s="138"/>
      <c r="H46" s="34"/>
      <c r="I46" s="34"/>
      <c r="J46" s="28"/>
      <c r="K46" s="34"/>
      <c r="L46" s="34"/>
    </row>
    <row r="47" spans="1:19" s="10" customFormat="1" ht="216.75">
      <c r="A47" s="136"/>
      <c r="B47" s="96" t="s">
        <v>83</v>
      </c>
      <c r="C47" s="137"/>
      <c r="D47" s="89"/>
      <c r="E47" s="90"/>
      <c r="F47" s="121"/>
      <c r="H47" s="34"/>
      <c r="I47" s="34"/>
      <c r="J47" s="28"/>
      <c r="K47" s="34"/>
      <c r="L47" s="34"/>
    </row>
    <row r="48" spans="1:19" s="10" customFormat="1" ht="15" customHeight="1">
      <c r="A48" s="131"/>
      <c r="B48" s="139" t="s">
        <v>22</v>
      </c>
      <c r="C48" s="100" t="s">
        <v>19</v>
      </c>
      <c r="D48" s="135">
        <v>1</v>
      </c>
      <c r="E48" s="181"/>
      <c r="F48" s="117">
        <f t="shared" si="0"/>
        <v>0</v>
      </c>
      <c r="H48" s="34"/>
      <c r="I48" s="34"/>
      <c r="J48" s="35"/>
      <c r="K48" s="34"/>
      <c r="L48" s="34"/>
    </row>
    <row r="49" spans="1:12" s="10" customFormat="1" ht="208.5" customHeight="1">
      <c r="A49" s="136">
        <v>14</v>
      </c>
      <c r="B49" s="127" t="s">
        <v>78</v>
      </c>
      <c r="C49" s="141"/>
      <c r="D49" s="89"/>
      <c r="E49" s="90"/>
      <c r="F49" s="121"/>
      <c r="H49" s="34"/>
      <c r="I49" s="34"/>
      <c r="J49" s="35"/>
      <c r="K49" s="34"/>
      <c r="L49" s="34"/>
    </row>
    <row r="50" spans="1:12" s="10" customFormat="1" ht="15" customHeight="1">
      <c r="A50" s="131"/>
      <c r="B50" s="142" t="s">
        <v>24</v>
      </c>
      <c r="C50" s="111" t="s">
        <v>15</v>
      </c>
      <c r="D50" s="112">
        <v>160</v>
      </c>
      <c r="E50" s="185"/>
      <c r="F50" s="113">
        <f t="shared" si="0"/>
        <v>0</v>
      </c>
      <c r="H50" s="34"/>
      <c r="I50" s="34"/>
      <c r="J50" s="35"/>
      <c r="K50" s="34"/>
      <c r="L50" s="34"/>
    </row>
    <row r="51" spans="1:12" s="10" customFormat="1" ht="114.75">
      <c r="A51" s="136">
        <v>15</v>
      </c>
      <c r="B51" s="143" t="s">
        <v>79</v>
      </c>
      <c r="C51" s="141"/>
      <c r="D51" s="89"/>
      <c r="E51" s="140"/>
      <c r="F51" s="121"/>
      <c r="H51" s="34"/>
      <c r="I51" s="34"/>
      <c r="J51" s="35"/>
      <c r="K51" s="34"/>
      <c r="L51" s="34"/>
    </row>
    <row r="52" spans="1:12" s="10" customFormat="1" ht="15" customHeight="1" thickBot="1">
      <c r="A52" s="131"/>
      <c r="B52" s="144" t="s">
        <v>18</v>
      </c>
      <c r="C52" s="102" t="s">
        <v>6</v>
      </c>
      <c r="D52" s="101">
        <v>7</v>
      </c>
      <c r="E52" s="186"/>
      <c r="F52" s="145">
        <f t="shared" si="0"/>
        <v>0</v>
      </c>
      <c r="H52" s="34"/>
      <c r="I52" s="34"/>
      <c r="J52" s="35"/>
      <c r="K52" s="34"/>
      <c r="L52" s="34"/>
    </row>
    <row r="53" spans="1:12" ht="16.5" thickBot="1">
      <c r="A53" s="103"/>
      <c r="B53" s="76" t="s">
        <v>17</v>
      </c>
      <c r="C53" s="77"/>
      <c r="D53" s="78"/>
      <c r="E53" s="78"/>
      <c r="F53" s="105">
        <f>ROUND(SUM(F21:F52),2)</f>
        <v>0</v>
      </c>
    </row>
    <row r="54" spans="1:12" ht="15.75" customHeight="1">
      <c r="A54" s="106"/>
      <c r="B54" s="81"/>
      <c r="C54" s="82"/>
      <c r="D54" s="83"/>
      <c r="E54" s="83"/>
      <c r="F54" s="54"/>
    </row>
    <row r="55" spans="1:12" ht="15.75" customHeight="1">
      <c r="A55" s="106"/>
      <c r="B55" s="81"/>
      <c r="C55" s="82"/>
      <c r="D55" s="83"/>
      <c r="E55" s="83"/>
      <c r="F55" s="54"/>
    </row>
    <row r="56" spans="1:12" ht="15.75" customHeight="1" thickBot="1">
      <c r="A56" s="106"/>
      <c r="B56" s="81"/>
      <c r="C56" s="82"/>
      <c r="D56" s="83"/>
      <c r="E56" s="83"/>
      <c r="F56" s="54"/>
    </row>
    <row r="57" spans="1:12" ht="16.5" customHeight="1" thickBot="1">
      <c r="A57" s="146"/>
      <c r="B57" s="147" t="s">
        <v>28</v>
      </c>
      <c r="C57" s="148"/>
      <c r="D57" s="149"/>
      <c r="E57" s="84"/>
      <c r="F57" s="85"/>
    </row>
    <row r="58" spans="1:12" ht="14.25">
      <c r="A58" s="150"/>
      <c r="B58" s="151"/>
      <c r="C58" s="152"/>
      <c r="D58" s="54"/>
      <c r="E58" s="54"/>
      <c r="F58" s="153"/>
    </row>
    <row r="59" spans="1:12" ht="15">
      <c r="A59" s="154" t="s">
        <v>3</v>
      </c>
      <c r="B59" s="155" t="s">
        <v>4</v>
      </c>
      <c r="C59" s="156"/>
      <c r="D59" s="157"/>
      <c r="E59" s="54"/>
      <c r="F59" s="157">
        <f>F7</f>
        <v>0</v>
      </c>
      <c r="H59" s="38"/>
    </row>
    <row r="60" spans="1:12" ht="15">
      <c r="A60" s="154"/>
      <c r="B60" s="155"/>
      <c r="C60" s="156"/>
      <c r="D60" s="157"/>
      <c r="E60" s="54"/>
      <c r="F60" s="157"/>
    </row>
    <row r="61" spans="1:12" ht="15">
      <c r="A61" s="154" t="s">
        <v>7</v>
      </c>
      <c r="B61" s="155" t="str">
        <f>B11</f>
        <v>Konstrukcija</v>
      </c>
      <c r="C61" s="156"/>
      <c r="D61" s="157"/>
      <c r="E61" s="54"/>
      <c r="F61" s="157">
        <f>F16</f>
        <v>0</v>
      </c>
    </row>
    <row r="62" spans="1:12" ht="15">
      <c r="A62" s="154"/>
      <c r="B62" s="155"/>
      <c r="C62" s="156"/>
      <c r="D62" s="157"/>
      <c r="E62" s="54"/>
      <c r="F62" s="157"/>
    </row>
    <row r="63" spans="1:12" ht="15">
      <c r="A63" s="154" t="s">
        <v>8</v>
      </c>
      <c r="B63" s="155" t="str">
        <f>+B20</f>
        <v>Odvodnja</v>
      </c>
      <c r="C63" s="156"/>
      <c r="D63" s="157"/>
      <c r="E63" s="54"/>
      <c r="F63" s="157">
        <f>F53</f>
        <v>0</v>
      </c>
    </row>
    <row r="64" spans="1:12" ht="15.75" thickBot="1">
      <c r="A64" s="154" t="s">
        <v>9</v>
      </c>
      <c r="B64" s="155"/>
      <c r="C64" s="156"/>
      <c r="D64" s="157"/>
      <c r="E64" s="54"/>
      <c r="F64" s="153"/>
    </row>
    <row r="65" spans="1:12" ht="15.75" thickBot="1">
      <c r="A65" s="158"/>
      <c r="B65" s="147" t="s">
        <v>25</v>
      </c>
      <c r="C65" s="147"/>
      <c r="D65" s="159"/>
      <c r="E65" s="160"/>
      <c r="F65" s="105">
        <f>ROUND(SUM(F59:F64),2)</f>
        <v>0</v>
      </c>
      <c r="H65" s="27"/>
      <c r="I65" s="27"/>
    </row>
    <row r="66" spans="1:12" ht="15.75" thickBot="1">
      <c r="A66" s="161"/>
      <c r="B66" s="162"/>
      <c r="C66" s="162"/>
      <c r="D66" s="163"/>
      <c r="E66" s="164"/>
      <c r="F66" s="163"/>
    </row>
    <row r="67" spans="1:12" ht="16.5" thickBot="1">
      <c r="A67" s="165"/>
      <c r="B67" s="166" t="s">
        <v>26</v>
      </c>
      <c r="C67" s="166"/>
      <c r="D67" s="57"/>
      <c r="E67" s="167"/>
      <c r="F67" s="105">
        <f>ROUND((F65*0.25),2)</f>
        <v>0</v>
      </c>
    </row>
    <row r="68" spans="1:12" ht="15.75" thickBot="1">
      <c r="A68" s="168"/>
      <c r="B68" s="169"/>
      <c r="C68" s="169"/>
      <c r="D68" s="170"/>
      <c r="E68" s="171"/>
      <c r="F68" s="83"/>
    </row>
    <row r="69" spans="1:12" ht="16.5" thickBot="1">
      <c r="A69" s="165"/>
      <c r="B69" s="56" t="s">
        <v>27</v>
      </c>
      <c r="C69" s="166"/>
      <c r="D69" s="57"/>
      <c r="E69" s="167"/>
      <c r="F69" s="105">
        <f>ROUND(SUM(F65:F67),2)</f>
        <v>0</v>
      </c>
    </row>
    <row r="70" spans="1:12" ht="15">
      <c r="A70" s="161"/>
      <c r="B70" s="162"/>
      <c r="C70" s="162"/>
      <c r="D70" s="163"/>
      <c r="E70" s="164"/>
      <c r="F70" s="163"/>
    </row>
    <row r="71" spans="1:12" ht="15">
      <c r="A71" s="168"/>
      <c r="B71" s="169"/>
      <c r="C71" s="172"/>
      <c r="D71" s="172"/>
      <c r="E71" s="172"/>
      <c r="F71" s="83"/>
    </row>
    <row r="72" spans="1:12" ht="15">
      <c r="A72" s="168"/>
      <c r="B72" s="169"/>
      <c r="C72" s="173"/>
      <c r="D72" s="173"/>
      <c r="E72" s="173"/>
      <c r="F72" s="83"/>
    </row>
    <row r="73" spans="1:12" ht="15">
      <c r="A73" s="168"/>
      <c r="B73" s="169"/>
      <c r="C73" s="169"/>
      <c r="D73" s="170"/>
      <c r="E73" s="83"/>
      <c r="F73" s="83"/>
    </row>
    <row r="74" spans="1:12" ht="15">
      <c r="A74" s="168"/>
      <c r="B74" s="169"/>
      <c r="C74" s="169"/>
      <c r="D74" s="170"/>
      <c r="E74" s="83"/>
      <c r="F74" s="83"/>
    </row>
    <row r="75" spans="1:12" s="4" customFormat="1" ht="15">
      <c r="A75" s="168"/>
      <c r="B75" s="169"/>
      <c r="C75" s="169"/>
      <c r="D75" s="170"/>
      <c r="E75" s="83"/>
      <c r="F75" s="83"/>
      <c r="H75" s="32"/>
      <c r="I75" s="32"/>
      <c r="J75" s="33"/>
      <c r="K75" s="32"/>
      <c r="L75" s="39"/>
    </row>
    <row r="76" spans="1:12" s="4" customFormat="1" ht="15">
      <c r="A76" s="168"/>
      <c r="B76" s="169"/>
      <c r="C76" s="169"/>
      <c r="D76" s="170"/>
      <c r="E76" s="83"/>
      <c r="F76" s="83"/>
      <c r="H76" s="32"/>
      <c r="I76" s="32"/>
      <c r="J76" s="33"/>
      <c r="K76" s="32"/>
      <c r="L76" s="39"/>
    </row>
    <row r="77" spans="1:12" ht="15">
      <c r="A77" s="174"/>
      <c r="B77" s="175"/>
      <c r="C77" s="176"/>
      <c r="D77" s="83"/>
      <c r="E77" s="177"/>
      <c r="F77" s="54"/>
    </row>
    <row r="78" spans="1:12" ht="15">
      <c r="A78" s="6"/>
      <c r="B78" s="7"/>
      <c r="C78" s="8"/>
      <c r="D78" s="29"/>
      <c r="E78" s="21"/>
    </row>
    <row r="79" spans="1:12">
      <c r="E79" s="21"/>
    </row>
    <row r="84" spans="1:12" s="4" customFormat="1">
      <c r="A84" s="5"/>
      <c r="D84" s="23"/>
      <c r="E84" s="19"/>
      <c r="F84" s="19"/>
      <c r="H84" s="32"/>
      <c r="I84" s="32"/>
      <c r="J84" s="33"/>
      <c r="K84" s="32"/>
      <c r="L84" s="39"/>
    </row>
    <row r="85" spans="1:12" s="4" customFormat="1">
      <c r="A85" s="5"/>
      <c r="D85" s="23"/>
      <c r="E85" s="19"/>
      <c r="F85" s="19"/>
      <c r="H85" s="32"/>
      <c r="I85" s="32"/>
      <c r="J85" s="33"/>
      <c r="K85" s="32"/>
      <c r="L85" s="39"/>
    </row>
    <row r="86" spans="1:12" s="4" customFormat="1">
      <c r="A86" s="5"/>
      <c r="D86" s="23"/>
      <c r="E86" s="19"/>
      <c r="F86" s="19"/>
      <c r="H86" s="32"/>
      <c r="I86" s="32"/>
      <c r="J86" s="33"/>
      <c r="K86" s="32"/>
      <c r="L86" s="39"/>
    </row>
    <row r="87" spans="1:12" s="4" customFormat="1">
      <c r="A87" s="5"/>
      <c r="D87" s="23"/>
      <c r="E87" s="19"/>
      <c r="F87" s="19"/>
      <c r="H87" s="32"/>
      <c r="I87" s="32"/>
      <c r="J87" s="33"/>
      <c r="K87" s="32"/>
      <c r="L87" s="39"/>
    </row>
    <row r="88" spans="1:12" s="4" customFormat="1">
      <c r="A88" s="5"/>
      <c r="D88" s="23"/>
      <c r="E88" s="19"/>
      <c r="F88" s="19"/>
      <c r="H88" s="32"/>
      <c r="I88" s="32"/>
      <c r="J88" s="33"/>
      <c r="K88" s="32"/>
      <c r="L88" s="39"/>
    </row>
  </sheetData>
  <sheetProtection password="FC74" sheet="1" objects="1" scenarios="1"/>
  <mergeCells count="3">
    <mergeCell ref="E3:F3"/>
    <mergeCell ref="C71:E71"/>
    <mergeCell ref="C72:E72"/>
  </mergeCells>
  <pageMargins left="0.98425196850393704" right="0.31496062992125984" top="0.78740157480314965" bottom="0.78740157480314965" header="0.51181102362204722" footer="0.51181102362204722"/>
  <pageSetup paperSize="9" scale="83" orientation="portrait" horizontalDpi="4294967294" verticalDpi="360" r:id="rId1"/>
  <headerFooter alignWithMargins="0">
    <oddFooter>&amp;C&amp;A, Stranica &amp;P od &amp;N</oddFooter>
  </headerFooter>
  <colBreaks count="1" manualBreakCount="1">
    <brk id="6" max="2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Preambula</vt:lpstr>
      <vt:lpstr>Niskogradnja</vt:lpstr>
      <vt:lpstr>Niskogradnja!Ispis_naslova</vt:lpstr>
      <vt:lpstr>Niskogradnja!Podrucje_ispisa</vt:lpstr>
      <vt:lpstr>Preambula!Podrucje_ispisa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slavonska banka</dc:creator>
  <cp:lastModifiedBy>Darko Rodić</cp:lastModifiedBy>
  <cp:lastPrinted>2019-11-23T10:16:23Z</cp:lastPrinted>
  <dcterms:created xsi:type="dcterms:W3CDTF">2001-09-12T01:35:02Z</dcterms:created>
  <dcterms:modified xsi:type="dcterms:W3CDTF">2023-02-08T10:32:04Z</dcterms:modified>
</cp:coreProperties>
</file>