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licnik\Desktop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F82" i="1" s="1"/>
  <c r="F93" i="1" s="1"/>
  <c r="F74" i="1"/>
  <c r="F73" i="1"/>
  <c r="F66" i="1"/>
  <c r="F67" i="1"/>
  <c r="F65" i="1"/>
  <c r="F58" i="1"/>
  <c r="F57" i="1"/>
  <c r="F50" i="1"/>
  <c r="F51" i="1"/>
  <c r="F49" i="1"/>
  <c r="F42" i="1"/>
  <c r="F43" i="1"/>
  <c r="F41" i="1"/>
  <c r="F30" i="1"/>
  <c r="F31" i="1"/>
  <c r="F32" i="1"/>
  <c r="F33" i="1"/>
  <c r="F34" i="1"/>
  <c r="F35" i="1"/>
  <c r="F29" i="1"/>
  <c r="F23" i="1"/>
  <c r="F22" i="1"/>
  <c r="F16" i="1"/>
  <c r="F15" i="1"/>
  <c r="F76" i="1" l="1"/>
  <c r="F92" i="1" s="1"/>
  <c r="F69" i="1"/>
  <c r="F91" i="1" s="1"/>
  <c r="F60" i="1"/>
  <c r="F90" i="1" s="1"/>
  <c r="F53" i="1"/>
  <c r="F89" i="1" s="1"/>
  <c r="F45" i="1"/>
  <c r="F88" i="1" s="1"/>
  <c r="F25" i="1"/>
  <c r="F86" i="1" s="1"/>
  <c r="F18" i="1"/>
  <c r="F85" i="1" s="1"/>
  <c r="F37" i="1"/>
  <c r="F87" i="1" s="1"/>
  <c r="F94" i="1" l="1"/>
  <c r="F99" i="1" s="1"/>
  <c r="F100" i="1" s="1"/>
  <c r="F101" i="1" s="1"/>
</calcChain>
</file>

<file path=xl/sharedStrings.xml><?xml version="1.0" encoding="utf-8"?>
<sst xmlns="http://schemas.openxmlformats.org/spreadsheetml/2006/main" count="151" uniqueCount="105">
  <si>
    <t>Red. Br.</t>
  </si>
  <si>
    <t>OPIS RADA</t>
  </si>
  <si>
    <t>Jed.mj.</t>
  </si>
  <si>
    <t>Količina</t>
  </si>
  <si>
    <t>Jed.cijena</t>
  </si>
  <si>
    <t>Ukupno</t>
  </si>
  <si>
    <t>Izvođač  je dužan pri sastavljanju ponude obići buduće gradilište te za jedinične mjere iskazane u komadima dati cijene koje obuhvaćaju potpun i konačan opis rada.</t>
  </si>
  <si>
    <t>U svim stavkama koje uključuju odvoz viška materijala na odlagalište, jedinične cijene moraju uključivati sve troškove utovara, prijevoza, istovara, odlaganja, planiranja odlagališta, uključujući obavezu izvođača da pronađe odlagalište.</t>
  </si>
  <si>
    <t>Prilikom izvođenja radova, izvođač radova mora se pridržavati i odgovoran je za poštivanje pravila zaštite na radu i zaštite od požara u zoni zahvata.</t>
  </si>
  <si>
    <t>Izvođač je dužan održavati i ograditi gradilište za vrijeme izvođenja radova (vertikalne i horizontalne signalizacije i sve ostalo potrebno za siguran rad i odvijanje prometa).</t>
  </si>
  <si>
    <t xml:space="preserve">Prilikom izvođenja radova, izvođač radova odgovoran je za građevinu i opremu od nastanka štete uzrokovane nestručnom izvedbom i neodgovarajućom zaštitom od svih vanjskih utjecaja za vrijeme izvođenja radova.   </t>
  </si>
  <si>
    <t xml:space="preserve">Sukladno članku 54. Zakona o gradnji (NN 153/13, 20/17, 39/19, 125/19) Izvođač radova je u cijelosti odgovoran za:
- gospodarenje građevnim otpadom nastalim tijekom izvođenja radova na gradilištu sukladno propisima i zakonu koji uređuju gospodarenje otpadom
- oporabu i/ili zbrinjavanje građevnog otpada nastalim tijekom radova na gradilištu sukladno propisima i zakonu koji uređuju gospodarenje otpadom i sukladno tome mora uračunati u sve stavke troškovnika u kojima se javlja građevinski otpad sve troškove koji proizlaze iz gore navedene obaveze izvođača. </t>
  </si>
  <si>
    <t>1.</t>
  </si>
  <si>
    <t xml:space="preserve">PRIPREMNI RADOVI </t>
  </si>
  <si>
    <t>1.1.</t>
  </si>
  <si>
    <t>Izrada, doprema i postavljanje metalne konstr. s natpisnom pločom koja sadržava sve podatke koji su  zakonom propisani. Veličina natpisne ploče minimalnih dimenzija 0,420 x 0,594 m. Sadržaj ploče mora biti usklađen s Pravilnikom o sadržaju i izgledu ploče kojom se označava gradilište ( NN br. 42/2014). Ploča se koristi za sve zahvate obuhvaćene ovim troškovnikom</t>
  </si>
  <si>
    <t>kom</t>
  </si>
  <si>
    <t>1.2.</t>
  </si>
  <si>
    <t>Pripremni radovi organizacije gradilišta i zaštita ostalih dijelova i elemenata koji su u funkciji tijekom radova izgradnje. Zaštita svih dijelova odnosi se na sve građevine u kontaktu s obuhvatom zahvata obuhvaćenim ovim troškovnikom i projektom</t>
  </si>
  <si>
    <t>p</t>
  </si>
  <si>
    <t>PRIPREMNI RADOVI  UKUPNO €</t>
  </si>
  <si>
    <t>2.</t>
  </si>
  <si>
    <t>RADOVI RUŠENJA I DEMONTAŽE</t>
  </si>
  <si>
    <t>2.1.</t>
  </si>
  <si>
    <t xml:space="preserve">Strojno skidanje asfalta debljine do 10 cm za potrebe uklanjanja kolničke konstrukcije s prethodnim izrezivanjem asfalta po obodu površine koja se uklanja. Zarezivanje asfalta izvesti u nagibu 1:3. U cijenu uključen utovar u vozilo i odvoz uklonjenog materijala na gradsku deponiju. Obračun po m2 </t>
  </si>
  <si>
    <t>m2</t>
  </si>
  <si>
    <t>2.2.</t>
  </si>
  <si>
    <t>Strojno uklanjanje postojećeg oštećenog betonskog potpornog zida s temeljem širine u vrhu zida cca 25-28 cm. Pretpostavlja se da je temelj uklinjen u tlo u dubini oko cca 50-80 cm. Za vrijeme uklanjanja sve materijale i krš skladištiti na gradilišnoj deponiji i po završetku radova odvesti na gradsku deponiju. Stavka obuhvaća uklanjanje, usitnjavanje, utovar i odvoz uklonjenog betona, te stalno odlaganje na za to predviđeno odlagalište uključujući troškove odlaganja i pronalaženja odlagališta. Obračun je po m' uklonjenog zida.</t>
  </si>
  <si>
    <t>m</t>
  </si>
  <si>
    <t>RADOVI RUŠENJA I DEMONTAŽE UKUPNO €</t>
  </si>
  <si>
    <t>3.</t>
  </si>
  <si>
    <t>ZEMLJANI RADOVI</t>
  </si>
  <si>
    <t>3.1.</t>
  </si>
  <si>
    <t>Strojni iskop u miješanom tlu (djelomičan nasip tucanika i zemlje) u širini od oko cca 250 cm i dubini od cca 50 cm ispod kolničke konstrukcije. U cijenu je uključeno razupiranje, eventualno crpljenje oborinske i podzemne vode, vertikalni prijenos s odlaganjem iskopanog materijala, utovar viška iskopa nakon zatrpavanja u prijevozno sredstvo, prijevoz do  gradske deponije, deponiranje, dodatni ručni iskop stranica, te planiranje dna temelja s odstupanjem +/- 2 cm. Mjesto deponije dužan je osigurati Investitor radova. Obračun u m3 u nabijenom stanju.</t>
  </si>
  <si>
    <t>m3</t>
  </si>
  <si>
    <t>3.2.</t>
  </si>
  <si>
    <t>Iskop u tlu C kategorije u širini od min. 100 cm i do potrebne dubine za izvedbu temeljne konstrukcije potpornog zida. Rad uključuje utovar iskopanog materijala u prijevozna sredstva, deponiranje na gradilišnoj deponiji i  prijevoz viška iz iskopa do gradske deponije. Pretpostavlja se 70% iskopa strojno i 30 % ručno. Mjesto deponije dužan je osigurati Izvođač radova.</t>
  </si>
  <si>
    <t>3.3.</t>
  </si>
  <si>
    <t>Zbijanje temeljnog tla u zemljanim materijalima odgovarajućim sredstvima za zbijanje s traženim stupnjem zbijenosti u odnosu na standardni Proctor-ov postupak Sz≥97%, odnosno modul stišljivosti Ms≥20MN/m2.</t>
  </si>
  <si>
    <t>3.4.</t>
  </si>
  <si>
    <t>Uređenje slabo nosivog temeljnog tla i posteljice  polaganjem  geotekstila. Zahtjevi za geotekstil: masa: veća od 250 g/m2, vlačna čvrstoća: min. 18,5 kN/m, otpornost na proboj (CBR): 3,000 N. Dozvoljena je i manja nosivost ukoliko se dokaže prema stvarnom stanju tla u trenutku izvedbe. Geotekstil polagati s preklopima min. 30 cm. Nakon odstranjivanja slabog temeljnog tla i poravnanja površine, položiti geotekstil. Rad se obračunava i mjeri prema stvarnoj površini tla na koji je položen geotekstil (preklopi se ne uračunavaju) u kvadratnim metrima.  U cijenu je uključena nabava, transport i polaganje geotekstila, sav rad i materijal, prijevozi i prijenosi te materijal za učvršćivanje i povezivanje, kao i ispitivanja i kontrola kakvoće. Procjena oko 10 m2. Obračun prema m2 ugrađenog geotekstila</t>
  </si>
  <si>
    <t>3.5.</t>
  </si>
  <si>
    <t>Zasipavanje temelja i zida potpornog zida zemljanim materijalom iz iskopa uz nabijanje zemlje u slojevima od 20cm. Obračun prema m3 ugrađenog materijala</t>
  </si>
  <si>
    <t>3.6.</t>
  </si>
  <si>
    <t xml:space="preserve">Izvedba tucaničke podloge (uključuje nabavu materijala) od kamenitih materijala, Ms≥80 MN/m2, ukupne debljine slojeva 30 cm. Ovaj rad obuhvaća strojno nasipanje i razastiranje, prema potrebi vlaženje ili sušenje, planiranje nasipnih slojeva debljine prema projektu, te zbijanje s odgovarajućim sredstvima. Obračun se mjeri u kubičnim metrima stvarno ugrađenog i zbijenog zamjenskog materijala, a u cijenu je uključen sav rad na izradi i nabava materijala te planiranje i čišćenje okoline, sav ostali rad, transporti i oprema, kao i ispitivanja i kontrola kakvoće. </t>
  </si>
  <si>
    <t>3.7.</t>
  </si>
  <si>
    <t>Dobava, razastiranje, planiranje i zbijanje zemljanog materijala iz iskopa u dijelu podnožja zida sa uklopom na postojeću travnatu površinu. Površinu nasipa humusirati i zatraviti smjesom trave. Humusiranje i zatravljenje je uključeno u stavku. Obračun po m2 uređene površine</t>
  </si>
  <si>
    <t>ZEMLJANI RADOVI UKUPNO €</t>
  </si>
  <si>
    <t>4.</t>
  </si>
  <si>
    <t>BETONSKI RADOVI</t>
  </si>
  <si>
    <t>4.1.</t>
  </si>
  <si>
    <t>Izrada betonske podloge betonom klase C16/20 ispod temelja potpornog zida u debljini od 10 cm. Rad se mjeri i obračunava po kubičnom metru (m3) stvarno ugrađenog betona.</t>
  </si>
  <si>
    <t>4.2.</t>
  </si>
  <si>
    <t>Izrada temelja potpornog zida od armiranog betona, klase betona C 30/37, klase izloženosti XC2 i XF1.  Rad se mjeri i obračunava po kubičnom metru (m3) stvarno ugrađenog betona, a u jediničnu cijenu su uključeni nabava betona, svi prijevozi i prijenosi, rad na ugradnji i njezi betona, te sav drugi potrebni rad i materijal. Obračun po m3 ugrađenog betona.</t>
  </si>
  <si>
    <t>4.3.</t>
  </si>
  <si>
    <t>Izrada zidova potpornog zida  od armiranog betona klase betona C 30/37, klase izloženosti XC2 i XF1. Potporni zid je visine 1-1.5 m iznad tla. Rad se mjeri i obračunava po kubičnom metru (m3) stvarno ugrađenog betona, a u jediničnu cijenu su uključeni nabava betona, svi prijevozi i prijenosi, radna skela, rad na ugradnji i njezi betona, te sav drugi potrebni rad i materijal. Obračun po m3 ugrađenog betona.</t>
  </si>
  <si>
    <t>BETONSKI RADOVI UKUPNO €</t>
  </si>
  <si>
    <t>5.</t>
  </si>
  <si>
    <t>TESARSKI RADOVI</t>
  </si>
  <si>
    <t>5.1.</t>
  </si>
  <si>
    <t>Izrada dvostrane oplate armiranobetonskog temelja potpornog zida. Rad se mjeri i obračunava po kvadratnom metru (m2) stvarno postavljene oplate, a u jediničnu cijenu su uključeni doprema, svi prijevozi i prijenosi, rad na montaži, te sav drugi potrebni rad i materijal. Obračun po m2 postavljene oplate</t>
  </si>
  <si>
    <t>5.2.</t>
  </si>
  <si>
    <t>Izrada dvostrane oplate armiranobetonskog  potpornog zida visine 1-1.5 m iznad tla. Rad se mjeri i obračunava po kvadratnom metru (m2) stvarno postavljene oplate, a u jediničnu cijenu su uključeni doprema, svi prijevozi i prijenosi, radna skela, rad na montaži, te sav drugi potrebni rad i materijal. Obračun po m2 postavljene oplate</t>
  </si>
  <si>
    <t>5.3.</t>
  </si>
  <si>
    <t>Izrada jednostrane oplate armiranobetonskog  potpornog zida visine 1.5 m iznad tla. Rad se mjeri i obračunava po kvadratnom metru (m2) stvarno postavljene oplate, a u jediničnu cijenu su uključeni doprema, svi prijevozi i prijenosi, radna skela, rad na montaži, te sav drugi potrebni rad i materijal. Obračun po m2 postavljene oplate</t>
  </si>
  <si>
    <t>TESARSKI RADOVI UKUPNO €</t>
  </si>
  <si>
    <t>6.</t>
  </si>
  <si>
    <t>ARMIRAČKI RADOVI</t>
  </si>
  <si>
    <t>6.1.</t>
  </si>
  <si>
    <t>Stavka obuhvaća nabavu dopremu i montažu  rebraste armature, izrezane i savijene prema priloženom planu. Klasa armaturnih šipki B500B. Posebnu pažnju posvetiti pravilnom položaju armature u odnosu na oplatu, radi osiguranja zaštitnog sloja betona, koji ne smije biti manji od 4.0 cm. Traženi uvjet osigurati uz pomoć distancera koji su u cijeni stavke. Obračun po kg pravilno ugrađene armature.</t>
  </si>
  <si>
    <t>kg</t>
  </si>
  <si>
    <t>6.2.</t>
  </si>
  <si>
    <t>Stavka obuhvaća nabavu dopremu i montažu  mrežaste armature, izrezane i savijene. Klasa armaturnih šipki B500B. Posebnu pažnju posvetiti pravilnom položaju armature u odnosu na oplatu, radi osiguranja zaštitnog sloja betona, koji ne smije biti manji od 4.0 cm. Traženi uvjet osigurati uz pomoć distancera koji su u cijeni stavke. Obračun po kg pravilno ugrađene armature.</t>
  </si>
  <si>
    <t>ARMIRAČKI RADOVI UKUPNO €</t>
  </si>
  <si>
    <t>7.</t>
  </si>
  <si>
    <t>RADOVI NA SUSTAVU ODVODNJE</t>
  </si>
  <si>
    <t>7.1.</t>
  </si>
  <si>
    <t xml:space="preserve">Rad obuhvaća iskop zemljanog materijala za drenažni rov, njegov utovar, prijevoz na deponiju, deponiranje i uređenje deponije po izboru Izvoditelja,  dna ispod granice smrzavanja i isplaniranog na potreban nagib, poravnanje dna iskopanog rova, nabavu, dobavu i izvedbu betonske podloge od betona (tajače) najniže klase C16/20 na uređenu podlogu prema projektu, nabavu, dobavu i polaganje drenažne djelomično perforirane cijevi tunelskog oblika od tvrdog PVC DN200, tip C2, poprečna perforacija, širine perforacije 1.2mm, površina prodiranja vode &gt;50 cm2/m1) umotane u 200g/m2 netkani geotekstil i spojeva odnosno ispusta, te nabavu, dobavu i ugradnju filtarskog kamenog sloja krupnoće 8-63 mm oko drenažne cijevi u drenažnom jarku u količini od 0.12 m3/m1, te po potrebi privremeno skladištenje materijala.
</t>
  </si>
  <si>
    <t>Rad se mjeri i obračunava po metru dužnom (m1) izvedenog drenažnog sustava proizvoda jednakovrijednog kao Rehau Raudril DN200 prema projektu.</t>
  </si>
  <si>
    <t xml:space="preserve">Izrada betonskog ispusta drenažne cijevi betonom klase C 30/37 </t>
  </si>
  <si>
    <t>7.2.</t>
  </si>
  <si>
    <t xml:space="preserve">Nabava i ugradnja betonskih kanalica širine 40cm na sloj podložnog betona klase C12/15 debljine 8cm. Podložni slojevi uključeni su u cijenu izvedbe kanaleta i kanalica. Kanalica se polaže do postojećih rubnjaka. U cijenu uključeno fugiranje spojeva kanalica i uklop kanalice sa rubnjakom. Obračun po m' </t>
  </si>
  <si>
    <t>RADOVI NA SUSTAVU ODVODNJE UKUPNO €</t>
  </si>
  <si>
    <t>8.</t>
  </si>
  <si>
    <t>RADOVI NA UREĐENJU OKOLIŠA</t>
  </si>
  <si>
    <t>8.1.</t>
  </si>
  <si>
    <t>8.2.</t>
  </si>
  <si>
    <t>Izrada habajućeg sloja AC-11 surf 50/70 AG4 M3 debljine 4.00 cm kolnika proizvedenog i ugrađenog po vrućem postupku, vrste bitumena i agregata prema sastavu sa spojem na postojeću asfaltnu površinu. U cijenu je uključena nabava i prijevoz prethodno strojno proizvedene mješavine od agregata i bitumena kao veziva, nazivne veličine najvećeg zrna, vrste kamenog materijala i granulometrijskog sastava prema odredbama u projektu i u skladu prema normama iz prethodne stavke. U cijenu izvedbe habajućeg sloja uključeno je čišćenje podloge te nabava, prijevoz i prskanje bitumenskom emulzijom prije izvedbe samog sloja u količini od 0.30 kg/m2.</t>
  </si>
  <si>
    <t>8</t>
  </si>
  <si>
    <t>RADOVI NA UREĐENJU OKOLIŠA UKUPNO €</t>
  </si>
  <si>
    <t>9.</t>
  </si>
  <si>
    <t>BRAVARSKI RADOVI</t>
  </si>
  <si>
    <t>9.1.</t>
  </si>
  <si>
    <t>Izrada i montaža kovane ograde u skladu sa postojećom ogradom ulaza na groblje. Ograda je stepenasta po visini, u segmentima, visine max. 100 cm i sidri se u ab konstrukciju potpornog zida. U cijenu uključen pregled postojeće ograde i uzimanje mjera uzoraka, izrada crteža ograde te izrada, bojanje i montaža ograde na gradilištu. Bojanje ograde izvesti nakon čišćenja AKZ premazom nanošenjem prvog temeljnog sloja od alkida, minimalno debljine 120µm  te završno bojanje alkidom u jednom sloju debljine min. 40µm u boji premaza prema izboru projektanta. RAL boja 9005. Obračun po m' izvedene ograde</t>
  </si>
  <si>
    <t>9</t>
  </si>
  <si>
    <t>BRAVARSKI RADOVI UKUPNO €</t>
  </si>
  <si>
    <t>REKAPITULACIJA</t>
  </si>
  <si>
    <t>UKUPNO  €</t>
  </si>
  <si>
    <t>Porez na dodanu vrijednost</t>
  </si>
  <si>
    <t>**</t>
  </si>
  <si>
    <t>Ukupna vrijednost bez poreza</t>
  </si>
  <si>
    <t>Porez na dodanu vrijednost 25%</t>
  </si>
  <si>
    <t>Ukupna vrijednost s porezom €</t>
  </si>
  <si>
    <t>Troškovnik - Izgradnja potpornog zida na Groblju Sv. Elizabete, Požega</t>
  </si>
  <si>
    <t>Izrada nosivog sloja AC-22 base 50/70 AG6 M2 debljine 6.00cm kolnika proizvedenog i ugrađenog po vrućem postupku, vrste bitumena i agregata prema sastavu. U cijenu je uključena nabava i prijevoz prethodno strojno proizvedene mješavine od agregata i bitumena kao veziva, nazivne veličine najvećeg zrna, vrste kamenog materijala i granulometrijskog sastava prema odredbama u projektu i u skladu prema: HRN EN 13043:2003 (agregati) ili jednakovrijedno; HRN EN 12591:2009 (cestograđevni bitumen) ili jednakovrijedno i  HRN EN 13108-1:2007 (asfaltbeton) ili jednakovrijedno, te utovar, prijevoz, i strojna ugradba (razastiranje i zbijanje) sa spojem na postojeću asfaltnu površinu. Izvedba, kontrola kakvoće i obračun prema HRN EN 13108-1, ili jednakovrijedno, za srednje prometno opterećenje. Obračun po m2 ugrađenog nosivog asfaltnog sloja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</si>
</sst>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0.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0"/>
      <name val="Arial Narrow"/>
      <family val="2"/>
    </font>
    <font>
      <sz val="11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6"/>
      <color rgb="FF000000"/>
      <name val="Arial Narrow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indexed="22"/>
      </bottom>
      <diagonal/>
    </border>
  </borders>
  <cellStyleXfs count="1">
    <xf numFmtId="0" fontId="0" fillId="0" borderId="0"/>
  </cellStyleXfs>
  <cellXfs count="60">
    <xf numFmtId="0" fontId="0" fillId="0" borderId="0" xfId="0"/>
    <xf numFmtId="164" fontId="6" fillId="0" borderId="1" xfId="0" applyNumberFormat="1" applyFont="1" applyBorder="1" applyAlignment="1" applyProtection="1">
      <alignment wrapText="1"/>
      <protection locked="0"/>
    </xf>
    <xf numFmtId="164" fontId="6" fillId="3" borderId="1" xfId="0" applyNumberFormat="1" applyFont="1" applyFill="1" applyBorder="1" applyAlignment="1" applyProtection="1">
      <alignment wrapText="1"/>
      <protection locked="0"/>
    </xf>
    <xf numFmtId="164" fontId="6" fillId="0" borderId="1" xfId="0" applyNumberFormat="1" applyFont="1" applyFill="1" applyBorder="1" applyAlignment="1" applyProtection="1">
      <alignment wrapText="1"/>
      <protection locked="0"/>
    </xf>
    <xf numFmtId="0" fontId="0" fillId="0" borderId="0" xfId="0" applyProtection="1"/>
    <xf numFmtId="0" fontId="10" fillId="0" borderId="0" xfId="0" applyFont="1" applyProtection="1"/>
    <xf numFmtId="0" fontId="4" fillId="2" borderId="1" xfId="0" applyFont="1" applyFill="1" applyBorder="1" applyAlignment="1" applyProtection="1">
      <alignment horizontal="center" vertical="center" textRotation="90" wrapText="1"/>
    </xf>
    <xf numFmtId="0" fontId="7" fillId="2" borderId="1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right" vertical="top"/>
    </xf>
    <xf numFmtId="49" fontId="4" fillId="2" borderId="1" xfId="0" applyNumberFormat="1" applyFont="1" applyFill="1" applyBorder="1" applyAlignment="1" applyProtection="1">
      <alignment horizontal="center" vertical="top"/>
    </xf>
    <xf numFmtId="49" fontId="6" fillId="2" borderId="1" xfId="0" applyNumberFormat="1" applyFont="1" applyFill="1" applyBorder="1" applyAlignment="1" applyProtection="1">
      <alignment horizontal="center" vertical="top"/>
    </xf>
    <xf numFmtId="0" fontId="6" fillId="0" borderId="1" xfId="0" applyFont="1" applyBorder="1" applyAlignment="1" applyProtection="1">
      <alignment horizontal="justify" vertical="top" wrapText="1"/>
    </xf>
    <xf numFmtId="0" fontId="6" fillId="0" borderId="1" xfId="0" applyFont="1" applyBorder="1" applyAlignment="1" applyProtection="1">
      <alignment horizontal="right" wrapText="1"/>
    </xf>
    <xf numFmtId="164" fontId="6" fillId="2" borderId="1" xfId="0" applyNumberFormat="1" applyFont="1" applyFill="1" applyBorder="1" applyAlignment="1" applyProtection="1">
      <alignment wrapText="1"/>
    </xf>
    <xf numFmtId="164" fontId="4" fillId="2" borderId="1" xfId="0" applyNumberFormat="1" applyFont="1" applyFill="1" applyBorder="1" applyAlignment="1" applyProtection="1">
      <alignment wrapText="1"/>
    </xf>
    <xf numFmtId="0" fontId="6" fillId="3" borderId="1" xfId="0" applyFont="1" applyFill="1" applyBorder="1" applyAlignment="1" applyProtection="1">
      <alignment horizontal="justify" vertical="top" wrapText="1"/>
    </xf>
    <xf numFmtId="0" fontId="2" fillId="3" borderId="0" xfId="0" applyFont="1" applyFill="1" applyAlignment="1" applyProtection="1">
      <alignment horizontal="right"/>
    </xf>
    <xf numFmtId="0" fontId="6" fillId="3" borderId="1" xfId="0" applyFont="1" applyFill="1" applyBorder="1" applyAlignment="1" applyProtection="1">
      <alignment horizontal="right" wrapText="1"/>
    </xf>
    <xf numFmtId="0" fontId="6" fillId="3" borderId="5" xfId="0" applyFont="1" applyFill="1" applyBorder="1" applyAlignment="1" applyProtection="1">
      <alignment horizontal="justify" vertical="top" wrapText="1"/>
    </xf>
    <xf numFmtId="49" fontId="6" fillId="2" borderId="2" xfId="0" applyNumberFormat="1" applyFont="1" applyFill="1" applyBorder="1" applyAlignment="1" applyProtection="1">
      <alignment horizontal="center" vertical="top"/>
    </xf>
    <xf numFmtId="0" fontId="6" fillId="3" borderId="6" xfId="0" quotePrefix="1" applyFont="1" applyFill="1" applyBorder="1" applyAlignment="1" applyProtection="1">
      <alignment horizontal="justify" vertical="top" wrapText="1"/>
    </xf>
    <xf numFmtId="0" fontId="6" fillId="0" borderId="4" xfId="0" applyFont="1" applyBorder="1" applyAlignment="1" applyProtection="1">
      <alignment horizontal="right" wrapText="1"/>
    </xf>
    <xf numFmtId="0" fontId="1" fillId="3" borderId="6" xfId="0" quotePrefix="1" applyFont="1" applyFill="1" applyBorder="1" applyAlignment="1" applyProtection="1">
      <alignment horizontal="justify" vertical="top" wrapText="1"/>
    </xf>
    <xf numFmtId="0" fontId="6" fillId="3" borderId="4" xfId="0" applyFont="1" applyFill="1" applyBorder="1" applyAlignment="1" applyProtection="1">
      <alignment horizontal="right" wrapText="1"/>
    </xf>
    <xf numFmtId="0" fontId="1" fillId="0" borderId="6" xfId="0" quotePrefix="1" applyFont="1" applyBorder="1" applyAlignment="1" applyProtection="1">
      <alignment horizontal="justify" vertical="top" wrapText="1"/>
    </xf>
    <xf numFmtId="0" fontId="0" fillId="0" borderId="7" xfId="0" applyBorder="1" applyProtection="1"/>
    <xf numFmtId="164" fontId="6" fillId="0" borderId="1" xfId="0" applyNumberFormat="1" applyFont="1" applyFill="1" applyBorder="1" applyAlignment="1" applyProtection="1">
      <alignment wrapText="1"/>
    </xf>
    <xf numFmtId="0" fontId="6" fillId="0" borderId="1" xfId="0" applyFont="1" applyFill="1" applyBorder="1" applyAlignment="1" applyProtection="1">
      <alignment horizontal="justify" vertical="top" wrapText="1"/>
    </xf>
    <xf numFmtId="0" fontId="6" fillId="0" borderId="1" xfId="0" applyFont="1" applyFill="1" applyBorder="1" applyAlignment="1" applyProtection="1">
      <alignment horizontal="right" wrapText="1"/>
    </xf>
    <xf numFmtId="0" fontId="5" fillId="0" borderId="0" xfId="0" applyFont="1" applyFill="1" applyAlignment="1" applyProtection="1">
      <alignment horizontal="justify" vertical="top" wrapText="1"/>
    </xf>
    <xf numFmtId="0" fontId="4" fillId="0" borderId="2" xfId="0" applyFont="1" applyBorder="1" applyAlignment="1" applyProtection="1">
      <alignment horizontal="right" vertical="top"/>
    </xf>
    <xf numFmtId="0" fontId="4" fillId="2" borderId="1" xfId="0" applyFont="1" applyFill="1" applyBorder="1" applyAlignment="1" applyProtection="1">
      <alignment horizontal="center" vertical="top"/>
    </xf>
    <xf numFmtId="0" fontId="4" fillId="0" borderId="2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vertical="top" wrapText="1"/>
    </xf>
    <xf numFmtId="0" fontId="3" fillId="0" borderId="3" xfId="0" applyFont="1" applyFill="1" applyBorder="1" applyAlignment="1" applyProtection="1">
      <alignment vertical="top" wrapText="1"/>
    </xf>
    <xf numFmtId="164" fontId="4" fillId="0" borderId="4" xfId="0" applyNumberFormat="1" applyFont="1" applyFill="1" applyBorder="1" applyAlignment="1" applyProtection="1">
      <alignment wrapText="1"/>
    </xf>
    <xf numFmtId="164" fontId="4" fillId="2" borderId="1" xfId="0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</xf>
    <xf numFmtId="0" fontId="3" fillId="2" borderId="3" xfId="0" applyFont="1" applyFill="1" applyBorder="1" applyAlignment="1" applyProtection="1">
      <alignment vertical="top" wrapText="1"/>
    </xf>
    <xf numFmtId="0" fontId="3" fillId="2" borderId="4" xfId="0" applyFont="1" applyFill="1" applyBorder="1" applyAlignment="1" applyProtection="1">
      <alignment vertical="top" wrapText="1"/>
    </xf>
    <xf numFmtId="0" fontId="8" fillId="2" borderId="4" xfId="0" applyFont="1" applyFill="1" applyBorder="1" applyAlignment="1" applyProtection="1">
      <alignment vertical="top" wrapText="1"/>
    </xf>
    <xf numFmtId="0" fontId="4" fillId="0" borderId="1" xfId="0" applyFont="1" applyBorder="1" applyAlignment="1" applyProtection="1">
      <alignment vertical="top" wrapText="1"/>
    </xf>
    <xf numFmtId="0" fontId="3" fillId="0" borderId="3" xfId="0" applyFont="1" applyBorder="1" applyAlignment="1" applyProtection="1">
      <alignment vertical="top" wrapText="1"/>
    </xf>
    <xf numFmtId="0" fontId="3" fillId="0" borderId="4" xfId="0" applyFont="1" applyBorder="1" applyAlignment="1" applyProtection="1">
      <alignment vertical="top" wrapText="1"/>
    </xf>
    <xf numFmtId="0" fontId="6" fillId="0" borderId="0" xfId="0" applyFont="1" applyAlignment="1" applyProtection="1">
      <alignment horizontal="justify" vertical="top" wrapText="1" shrinkToFit="1"/>
    </xf>
    <xf numFmtId="0" fontId="6" fillId="0" borderId="0" xfId="0" applyFont="1" applyAlignment="1" applyProtection="1">
      <alignment horizontal="left" vertical="center" wrapText="1" shrinkToFit="1"/>
    </xf>
    <xf numFmtId="0" fontId="4" fillId="0" borderId="2" xfId="0" applyFont="1" applyBorder="1" applyAlignment="1" applyProtection="1">
      <alignment horizontal="left" vertical="top" wrapText="1"/>
    </xf>
    <xf numFmtId="0" fontId="4" fillId="0" borderId="3" xfId="0" applyFont="1" applyBorder="1" applyAlignment="1" applyProtection="1">
      <alignment horizontal="left" vertical="top" wrapText="1"/>
    </xf>
    <xf numFmtId="0" fontId="4" fillId="0" borderId="4" xfId="0" applyFont="1" applyBorder="1" applyAlignment="1" applyProtection="1">
      <alignment horizontal="left" vertical="top" wrapText="1"/>
    </xf>
    <xf numFmtId="0" fontId="9" fillId="0" borderId="2" xfId="0" applyFont="1" applyBorder="1" applyAlignment="1" applyProtection="1">
      <alignment horizontal="center" vertical="top" wrapText="1"/>
    </xf>
    <xf numFmtId="0" fontId="9" fillId="0" borderId="3" xfId="0" applyFont="1" applyBorder="1" applyAlignment="1" applyProtection="1">
      <alignment horizontal="center" vertical="top" wrapText="1"/>
    </xf>
    <xf numFmtId="0" fontId="9" fillId="0" borderId="4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horizontal="center" vertical="top" wrapText="1"/>
    </xf>
    <xf numFmtId="0" fontId="4" fillId="0" borderId="3" xfId="0" applyFont="1" applyBorder="1" applyAlignment="1" applyProtection="1">
      <alignment horizontal="center" vertical="top" wrapText="1"/>
    </xf>
    <xf numFmtId="0" fontId="4" fillId="0" borderId="4" xfId="0" applyFont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righ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1"/>
  <sheetViews>
    <sheetView tabSelected="1" workbookViewId="0">
      <selection activeCell="E15" sqref="E15"/>
    </sheetView>
  </sheetViews>
  <sheetFormatPr defaultRowHeight="15" x14ac:dyDescent="0.25"/>
  <cols>
    <col min="1" max="1" width="9.140625" style="4"/>
    <col min="2" max="2" width="41.7109375" style="4" customWidth="1"/>
    <col min="3" max="3" width="9.140625" style="4" customWidth="1"/>
    <col min="4" max="4" width="9.140625" style="4"/>
    <col min="5" max="5" width="13.28515625" style="4" customWidth="1"/>
    <col min="6" max="6" width="15.42578125" style="4" customWidth="1"/>
    <col min="7" max="16384" width="9.140625" style="4"/>
  </cols>
  <sheetData>
    <row r="2" spans="1:6" s="5" customFormat="1" ht="19.5" customHeight="1" x14ac:dyDescent="0.3">
      <c r="B2" s="5" t="s">
        <v>103</v>
      </c>
    </row>
    <row r="4" spans="1:6" ht="25.5" x14ac:dyDescent="0.25">
      <c r="A4" s="6" t="s">
        <v>0</v>
      </c>
      <c r="B4" s="7" t="s">
        <v>1</v>
      </c>
      <c r="C4" s="7" t="s">
        <v>2</v>
      </c>
      <c r="D4" s="8" t="s">
        <v>3</v>
      </c>
      <c r="E4" s="8" t="s">
        <v>4</v>
      </c>
      <c r="F4" s="8" t="s">
        <v>5</v>
      </c>
    </row>
    <row r="6" spans="1:6" ht="28.5" customHeight="1" x14ac:dyDescent="0.25">
      <c r="A6" s="9"/>
      <c r="B6" s="46" t="s">
        <v>6</v>
      </c>
      <c r="C6" s="46"/>
      <c r="D6" s="46"/>
      <c r="E6" s="46"/>
      <c r="F6" s="46"/>
    </row>
    <row r="7" spans="1:6" ht="27" customHeight="1" x14ac:dyDescent="0.25">
      <c r="A7" s="9"/>
      <c r="B7" s="45" t="s">
        <v>7</v>
      </c>
      <c r="C7" s="45"/>
      <c r="D7" s="45"/>
      <c r="E7" s="45"/>
      <c r="F7" s="45"/>
    </row>
    <row r="8" spans="1:6" ht="25.5" customHeight="1" x14ac:dyDescent="0.25">
      <c r="A8" s="9"/>
      <c r="B8" s="45" t="s">
        <v>8</v>
      </c>
      <c r="C8" s="45"/>
      <c r="D8" s="45"/>
      <c r="E8" s="45"/>
      <c r="F8" s="45"/>
    </row>
    <row r="9" spans="1:6" ht="27.75" customHeight="1" x14ac:dyDescent="0.25">
      <c r="A9" s="9"/>
      <c r="B9" s="45" t="s">
        <v>9</v>
      </c>
      <c r="C9" s="45"/>
      <c r="D9" s="45"/>
      <c r="E9" s="45"/>
      <c r="F9" s="45"/>
    </row>
    <row r="10" spans="1:6" ht="28.5" customHeight="1" x14ac:dyDescent="0.25">
      <c r="A10" s="9"/>
      <c r="B10" s="45" t="s">
        <v>10</v>
      </c>
      <c r="C10" s="45"/>
      <c r="D10" s="45"/>
      <c r="E10" s="45"/>
      <c r="F10" s="45"/>
    </row>
    <row r="11" spans="1:6" ht="78" customHeight="1" x14ac:dyDescent="0.25">
      <c r="A11" s="9"/>
      <c r="B11" s="45" t="s">
        <v>11</v>
      </c>
      <c r="C11" s="45"/>
      <c r="D11" s="45"/>
      <c r="E11" s="45"/>
      <c r="F11" s="45"/>
    </row>
    <row r="13" spans="1:6" ht="16.5" customHeight="1" x14ac:dyDescent="0.25">
      <c r="A13" s="10" t="s">
        <v>12</v>
      </c>
      <c r="B13" s="38" t="s">
        <v>13</v>
      </c>
      <c r="C13" s="39"/>
      <c r="D13" s="39"/>
      <c r="E13" s="39"/>
      <c r="F13" s="41"/>
    </row>
    <row r="15" spans="1:6" ht="89.25" x14ac:dyDescent="0.25">
      <c r="A15" s="11" t="s">
        <v>14</v>
      </c>
      <c r="B15" s="12" t="s">
        <v>15</v>
      </c>
      <c r="C15" s="13" t="s">
        <v>16</v>
      </c>
      <c r="D15" s="14">
        <v>1</v>
      </c>
      <c r="E15" s="1"/>
      <c r="F15" s="14">
        <f>ROUND((D15*E15),2)</f>
        <v>0</v>
      </c>
    </row>
    <row r="16" spans="1:6" ht="63.75" x14ac:dyDescent="0.25">
      <c r="A16" s="11" t="s">
        <v>17</v>
      </c>
      <c r="B16" s="12" t="s">
        <v>18</v>
      </c>
      <c r="C16" s="59" t="s">
        <v>19</v>
      </c>
      <c r="D16" s="14">
        <v>1</v>
      </c>
      <c r="E16" s="1"/>
      <c r="F16" s="14">
        <f>ROUND((D16*E16),2)</f>
        <v>0</v>
      </c>
    </row>
    <row r="18" spans="1:6" ht="16.5" customHeight="1" x14ac:dyDescent="0.3">
      <c r="A18" s="10" t="s">
        <v>12</v>
      </c>
      <c r="B18" s="38" t="s">
        <v>20</v>
      </c>
      <c r="C18" s="38"/>
      <c r="D18" s="39"/>
      <c r="E18" s="40"/>
      <c r="F18" s="15">
        <f>ROUND(SUM(F15:F16),2)</f>
        <v>0</v>
      </c>
    </row>
    <row r="20" spans="1:6" ht="16.5" customHeight="1" x14ac:dyDescent="0.25">
      <c r="A20" s="10" t="s">
        <v>21</v>
      </c>
      <c r="B20" s="38" t="s">
        <v>22</v>
      </c>
      <c r="C20" s="39"/>
      <c r="D20" s="39"/>
      <c r="E20" s="39"/>
      <c r="F20" s="41"/>
    </row>
    <row r="22" spans="1:6" ht="74.25" customHeight="1" x14ac:dyDescent="0.25">
      <c r="A22" s="11" t="s">
        <v>23</v>
      </c>
      <c r="B22" s="12" t="s">
        <v>24</v>
      </c>
      <c r="C22" s="13" t="s">
        <v>25</v>
      </c>
      <c r="D22" s="14">
        <v>55</v>
      </c>
      <c r="E22" s="1"/>
      <c r="F22" s="14">
        <f>ROUND((D22*E22),2)</f>
        <v>0</v>
      </c>
    </row>
    <row r="23" spans="1:6" ht="121.5" customHeight="1" x14ac:dyDescent="0.25">
      <c r="A23" s="11" t="s">
        <v>26</v>
      </c>
      <c r="B23" s="16" t="s">
        <v>27</v>
      </c>
      <c r="C23" s="17" t="s">
        <v>28</v>
      </c>
      <c r="D23" s="14">
        <v>29</v>
      </c>
      <c r="E23" s="2"/>
      <c r="F23" s="14">
        <f>ROUND((D23*E23),2)</f>
        <v>0</v>
      </c>
    </row>
    <row r="25" spans="1:6" ht="16.5" customHeight="1" x14ac:dyDescent="0.3">
      <c r="A25" s="10" t="s">
        <v>21</v>
      </c>
      <c r="B25" s="38" t="s">
        <v>29</v>
      </c>
      <c r="C25" s="38"/>
      <c r="D25" s="39"/>
      <c r="E25" s="40"/>
      <c r="F25" s="15">
        <f>ROUND(SUM(F22:F23),2)</f>
        <v>0</v>
      </c>
    </row>
    <row r="27" spans="1:6" ht="16.5" customHeight="1" x14ac:dyDescent="0.25">
      <c r="A27" s="10" t="s">
        <v>30</v>
      </c>
      <c r="B27" s="38" t="s">
        <v>31</v>
      </c>
      <c r="C27" s="39"/>
      <c r="D27" s="39"/>
      <c r="E27" s="39"/>
      <c r="F27" s="41"/>
    </row>
    <row r="29" spans="1:6" ht="132.75" customHeight="1" x14ac:dyDescent="0.25">
      <c r="A29" s="11" t="s">
        <v>32</v>
      </c>
      <c r="B29" s="16" t="s">
        <v>33</v>
      </c>
      <c r="C29" s="18" t="s">
        <v>34</v>
      </c>
      <c r="D29" s="14">
        <v>100</v>
      </c>
      <c r="E29" s="2"/>
      <c r="F29" s="14">
        <f>ROUND((D29*E29),2)</f>
        <v>0</v>
      </c>
    </row>
    <row r="30" spans="1:6" ht="93" customHeight="1" x14ac:dyDescent="0.25">
      <c r="A30" s="11" t="s">
        <v>35</v>
      </c>
      <c r="B30" s="16" t="s">
        <v>36</v>
      </c>
      <c r="C30" s="18" t="s">
        <v>34</v>
      </c>
      <c r="D30" s="14">
        <v>20</v>
      </c>
      <c r="E30" s="2"/>
      <c r="F30" s="14">
        <f t="shared" ref="F30:F35" si="0">ROUND((D30*E30),2)</f>
        <v>0</v>
      </c>
    </row>
    <row r="31" spans="1:6" ht="56.25" customHeight="1" x14ac:dyDescent="0.25">
      <c r="A31" s="11" t="s">
        <v>37</v>
      </c>
      <c r="B31" s="19" t="s">
        <v>38</v>
      </c>
      <c r="C31" s="18" t="s">
        <v>25</v>
      </c>
      <c r="D31" s="14">
        <v>42.5</v>
      </c>
      <c r="E31" s="2"/>
      <c r="F31" s="14">
        <f t="shared" si="0"/>
        <v>0</v>
      </c>
    </row>
    <row r="32" spans="1:6" ht="183.75" customHeight="1" x14ac:dyDescent="0.25">
      <c r="A32" s="20" t="s">
        <v>39</v>
      </c>
      <c r="B32" s="21" t="s">
        <v>40</v>
      </c>
      <c r="C32" s="22" t="s">
        <v>25</v>
      </c>
      <c r="D32" s="14">
        <v>10</v>
      </c>
      <c r="E32" s="1"/>
      <c r="F32" s="14">
        <f t="shared" si="0"/>
        <v>0</v>
      </c>
    </row>
    <row r="33" spans="1:6" ht="42" customHeight="1" x14ac:dyDescent="0.25">
      <c r="A33" s="20" t="s">
        <v>41</v>
      </c>
      <c r="B33" s="23" t="s">
        <v>42</v>
      </c>
      <c r="C33" s="24" t="s">
        <v>34</v>
      </c>
      <c r="D33" s="14">
        <v>90</v>
      </c>
      <c r="E33" s="2"/>
      <c r="F33" s="14">
        <f t="shared" si="0"/>
        <v>0</v>
      </c>
    </row>
    <row r="34" spans="1:6" ht="133.5" customHeight="1" x14ac:dyDescent="0.25">
      <c r="A34" s="20" t="s">
        <v>43</v>
      </c>
      <c r="B34" s="25" t="s">
        <v>44</v>
      </c>
      <c r="C34" s="22" t="s">
        <v>34</v>
      </c>
      <c r="D34" s="14">
        <v>24</v>
      </c>
      <c r="E34" s="1"/>
      <c r="F34" s="14">
        <f t="shared" si="0"/>
        <v>0</v>
      </c>
    </row>
    <row r="35" spans="1:6" ht="67.5" customHeight="1" x14ac:dyDescent="0.25">
      <c r="A35" s="20" t="s">
        <v>45</v>
      </c>
      <c r="B35" s="23" t="s">
        <v>46</v>
      </c>
      <c r="C35" s="24" t="s">
        <v>25</v>
      </c>
      <c r="D35" s="14">
        <v>40</v>
      </c>
      <c r="E35" s="2"/>
      <c r="F35" s="14">
        <f t="shared" si="0"/>
        <v>0</v>
      </c>
    </row>
    <row r="36" spans="1:6" x14ac:dyDescent="0.25">
      <c r="B36" s="26"/>
    </row>
    <row r="37" spans="1:6" ht="16.5" customHeight="1" x14ac:dyDescent="0.3">
      <c r="A37" s="10" t="s">
        <v>30</v>
      </c>
      <c r="B37" s="38" t="s">
        <v>47</v>
      </c>
      <c r="C37" s="38"/>
      <c r="D37" s="39"/>
      <c r="E37" s="40"/>
      <c r="F37" s="15">
        <f>ROUND(SUM(F29:F35),2)</f>
        <v>0</v>
      </c>
    </row>
    <row r="39" spans="1:6" ht="16.5" customHeight="1" x14ac:dyDescent="0.25">
      <c r="A39" s="10" t="s">
        <v>48</v>
      </c>
      <c r="B39" s="38" t="s">
        <v>49</v>
      </c>
      <c r="C39" s="39"/>
      <c r="D39" s="39"/>
      <c r="E39" s="39"/>
      <c r="F39" s="41"/>
    </row>
    <row r="41" spans="1:6" ht="54" customHeight="1" x14ac:dyDescent="0.25">
      <c r="A41" s="11" t="s">
        <v>50</v>
      </c>
      <c r="B41" s="12" t="s">
        <v>51</v>
      </c>
      <c r="C41" s="13" t="s">
        <v>34</v>
      </c>
      <c r="D41" s="14">
        <v>4</v>
      </c>
      <c r="E41" s="3"/>
      <c r="F41" s="14">
        <f>ROUND((D41*E41),2)</f>
        <v>0</v>
      </c>
    </row>
    <row r="42" spans="1:6" ht="93" customHeight="1" x14ac:dyDescent="0.25">
      <c r="A42" s="11" t="s">
        <v>52</v>
      </c>
      <c r="B42" s="12" t="s">
        <v>53</v>
      </c>
      <c r="C42" s="13" t="s">
        <v>34</v>
      </c>
      <c r="D42" s="14">
        <v>12</v>
      </c>
      <c r="E42" s="3"/>
      <c r="F42" s="14">
        <f t="shared" ref="F42:F43" si="1">ROUND((D42*E42),2)</f>
        <v>0</v>
      </c>
    </row>
    <row r="43" spans="1:6" ht="102.75" customHeight="1" x14ac:dyDescent="0.25">
      <c r="A43" s="11" t="s">
        <v>54</v>
      </c>
      <c r="B43" s="16" t="s">
        <v>55</v>
      </c>
      <c r="C43" s="18" t="s">
        <v>34</v>
      </c>
      <c r="D43" s="14">
        <v>17.5</v>
      </c>
      <c r="E43" s="2"/>
      <c r="F43" s="14">
        <f t="shared" si="1"/>
        <v>0</v>
      </c>
    </row>
    <row r="45" spans="1:6" ht="16.5" customHeight="1" x14ac:dyDescent="0.3">
      <c r="A45" s="10" t="s">
        <v>48</v>
      </c>
      <c r="B45" s="38" t="s">
        <v>56</v>
      </c>
      <c r="C45" s="38"/>
      <c r="D45" s="39"/>
      <c r="E45" s="40"/>
      <c r="F45" s="15">
        <f>ROUND(SUM(F41:F43),2)</f>
        <v>0</v>
      </c>
    </row>
    <row r="47" spans="1:6" ht="16.5" customHeight="1" x14ac:dyDescent="0.25">
      <c r="A47" s="10" t="s">
        <v>57</v>
      </c>
      <c r="B47" s="38" t="s">
        <v>58</v>
      </c>
      <c r="C47" s="39"/>
      <c r="D47" s="39"/>
      <c r="E47" s="39"/>
      <c r="F47" s="41"/>
    </row>
    <row r="49" spans="1:6" ht="81.75" customHeight="1" x14ac:dyDescent="0.25">
      <c r="A49" s="11" t="s">
        <v>59</v>
      </c>
      <c r="B49" s="12" t="s">
        <v>60</v>
      </c>
      <c r="C49" s="13" t="s">
        <v>25</v>
      </c>
      <c r="D49" s="14">
        <v>17.5</v>
      </c>
      <c r="E49" s="3"/>
      <c r="F49" s="14">
        <f>ROUND((D49*E49),2)</f>
        <v>0</v>
      </c>
    </row>
    <row r="50" spans="1:6" ht="81" customHeight="1" x14ac:dyDescent="0.25">
      <c r="A50" s="11" t="s">
        <v>61</v>
      </c>
      <c r="B50" s="28" t="s">
        <v>62</v>
      </c>
      <c r="C50" s="29" t="s">
        <v>25</v>
      </c>
      <c r="D50" s="14">
        <v>112</v>
      </c>
      <c r="E50" s="3"/>
      <c r="F50" s="14">
        <f t="shared" ref="F50:F51" si="2">ROUND((D50*E50),2)</f>
        <v>0</v>
      </c>
    </row>
    <row r="51" spans="1:6" ht="80.25" customHeight="1" x14ac:dyDescent="0.25">
      <c r="A51" s="11" t="s">
        <v>63</v>
      </c>
      <c r="B51" s="28" t="s">
        <v>64</v>
      </c>
      <c r="C51" s="29" t="s">
        <v>25</v>
      </c>
      <c r="D51" s="14">
        <v>12.5</v>
      </c>
      <c r="E51" s="3"/>
      <c r="F51" s="14">
        <f t="shared" si="2"/>
        <v>0</v>
      </c>
    </row>
    <row r="53" spans="1:6" ht="16.5" customHeight="1" x14ac:dyDescent="0.3">
      <c r="A53" s="10" t="s">
        <v>57</v>
      </c>
      <c r="B53" s="38" t="s">
        <v>65</v>
      </c>
      <c r="C53" s="38"/>
      <c r="D53" s="39"/>
      <c r="E53" s="40"/>
      <c r="F53" s="15">
        <f>ROUND(SUM(F49:F51),2)</f>
        <v>0</v>
      </c>
    </row>
    <row r="55" spans="1:6" ht="16.5" customHeight="1" x14ac:dyDescent="0.25">
      <c r="A55" s="10" t="s">
        <v>66</v>
      </c>
      <c r="B55" s="38" t="s">
        <v>67</v>
      </c>
      <c r="C55" s="39"/>
      <c r="D55" s="39"/>
      <c r="E55" s="39"/>
      <c r="F55" s="41"/>
    </row>
    <row r="57" spans="1:6" ht="95.25" customHeight="1" x14ac:dyDescent="0.25">
      <c r="A57" s="11" t="s">
        <v>68</v>
      </c>
      <c r="B57" s="12" t="s">
        <v>69</v>
      </c>
      <c r="C57" s="13" t="s">
        <v>70</v>
      </c>
      <c r="D57" s="14">
        <v>900</v>
      </c>
      <c r="E57" s="3"/>
      <c r="F57" s="14">
        <f>ROUND((D57*E57),2)</f>
        <v>0</v>
      </c>
    </row>
    <row r="58" spans="1:6" ht="93" customHeight="1" x14ac:dyDescent="0.25">
      <c r="A58" s="11" t="s">
        <v>71</v>
      </c>
      <c r="B58" s="12" t="s">
        <v>72</v>
      </c>
      <c r="C58" s="13" t="s">
        <v>70</v>
      </c>
      <c r="D58" s="14">
        <v>1200</v>
      </c>
      <c r="E58" s="3"/>
      <c r="F58" s="14">
        <f>ROUND((D58*E58),2)</f>
        <v>0</v>
      </c>
    </row>
    <row r="60" spans="1:6" ht="16.5" customHeight="1" x14ac:dyDescent="0.3">
      <c r="A60" s="10" t="s">
        <v>66</v>
      </c>
      <c r="B60" s="38" t="s">
        <v>73</v>
      </c>
      <c r="C60" s="38"/>
      <c r="D60" s="39"/>
      <c r="E60" s="40"/>
      <c r="F60" s="15">
        <f>ROUND(SUM(F57:F58),2)</f>
        <v>0</v>
      </c>
    </row>
    <row r="62" spans="1:6" ht="16.5" customHeight="1" x14ac:dyDescent="0.25">
      <c r="A62" s="10" t="s">
        <v>74</v>
      </c>
      <c r="B62" s="38" t="s">
        <v>75</v>
      </c>
      <c r="C62" s="39"/>
      <c r="D62" s="39"/>
      <c r="E62" s="39"/>
      <c r="F62" s="41"/>
    </row>
    <row r="64" spans="1:6" ht="183" customHeight="1" x14ac:dyDescent="0.25">
      <c r="A64" s="11" t="s">
        <v>76</v>
      </c>
      <c r="B64" s="30" t="s">
        <v>77</v>
      </c>
      <c r="C64" s="29"/>
      <c r="D64" s="14"/>
      <c r="E64" s="27"/>
      <c r="F64" s="14"/>
    </row>
    <row r="65" spans="1:6" ht="40.5" customHeight="1" x14ac:dyDescent="0.25">
      <c r="A65" s="11"/>
      <c r="B65" s="30" t="s">
        <v>78</v>
      </c>
      <c r="C65" s="29" t="s">
        <v>28</v>
      </c>
      <c r="D65" s="14">
        <v>25</v>
      </c>
      <c r="E65" s="3"/>
      <c r="F65" s="14">
        <f>ROUND((D65*E65),2)</f>
        <v>0</v>
      </c>
    </row>
    <row r="66" spans="1:6" ht="30" customHeight="1" x14ac:dyDescent="0.25">
      <c r="A66" s="11"/>
      <c r="B66" s="30" t="s">
        <v>79</v>
      </c>
      <c r="C66" s="29" t="s">
        <v>19</v>
      </c>
      <c r="D66" s="14">
        <v>1</v>
      </c>
      <c r="E66" s="3"/>
      <c r="F66" s="14">
        <f t="shared" ref="F66:F67" si="3">ROUND((D66*E66),2)</f>
        <v>0</v>
      </c>
    </row>
    <row r="67" spans="1:6" ht="78" customHeight="1" x14ac:dyDescent="0.25">
      <c r="A67" s="11" t="s">
        <v>80</v>
      </c>
      <c r="B67" s="12" t="s">
        <v>81</v>
      </c>
      <c r="C67" s="13" t="s">
        <v>28</v>
      </c>
      <c r="D67" s="14">
        <v>25</v>
      </c>
      <c r="E67" s="1"/>
      <c r="F67" s="14">
        <f t="shared" si="3"/>
        <v>0</v>
      </c>
    </row>
    <row r="69" spans="1:6" ht="16.5" customHeight="1" x14ac:dyDescent="0.3">
      <c r="A69" s="10" t="s">
        <v>74</v>
      </c>
      <c r="B69" s="38" t="s">
        <v>82</v>
      </c>
      <c r="C69" s="38"/>
      <c r="D69" s="39"/>
      <c r="E69" s="40"/>
      <c r="F69" s="15">
        <f>ROUND(SUM(F65:F67),2)</f>
        <v>0</v>
      </c>
    </row>
    <row r="71" spans="1:6" ht="16.5" customHeight="1" x14ac:dyDescent="0.25">
      <c r="A71" s="10" t="s">
        <v>83</v>
      </c>
      <c r="B71" s="38" t="s">
        <v>84</v>
      </c>
      <c r="C71" s="39"/>
      <c r="D71" s="39"/>
      <c r="E71" s="39"/>
      <c r="F71" s="41"/>
    </row>
    <row r="73" spans="1:6" ht="207.75" customHeight="1" x14ac:dyDescent="0.25">
      <c r="A73" s="11" t="s">
        <v>85</v>
      </c>
      <c r="B73" s="12" t="s">
        <v>104</v>
      </c>
      <c r="C73" s="13" t="s">
        <v>25</v>
      </c>
      <c r="D73" s="14">
        <v>55</v>
      </c>
      <c r="E73" s="1"/>
      <c r="F73" s="14">
        <f>ROUND((D73*E73),2)</f>
        <v>0</v>
      </c>
    </row>
    <row r="74" spans="1:6" ht="156.75" customHeight="1" x14ac:dyDescent="0.25">
      <c r="A74" s="11" t="s">
        <v>86</v>
      </c>
      <c r="B74" s="12" t="s">
        <v>87</v>
      </c>
      <c r="C74" s="13" t="s">
        <v>25</v>
      </c>
      <c r="D74" s="14">
        <v>55</v>
      </c>
      <c r="E74" s="1"/>
      <c r="F74" s="14">
        <f>ROUND((D74*E74),2)</f>
        <v>0</v>
      </c>
    </row>
    <row r="76" spans="1:6" ht="16.5" customHeight="1" x14ac:dyDescent="0.3">
      <c r="A76" s="10" t="s">
        <v>88</v>
      </c>
      <c r="B76" s="38" t="s">
        <v>89</v>
      </c>
      <c r="C76" s="38"/>
      <c r="D76" s="39"/>
      <c r="E76" s="40"/>
      <c r="F76" s="15">
        <f>ROUND(SUM(F73:F74),2)</f>
        <v>0</v>
      </c>
    </row>
    <row r="78" spans="1:6" ht="16.5" customHeight="1" x14ac:dyDescent="0.25">
      <c r="A78" s="10" t="s">
        <v>90</v>
      </c>
      <c r="B78" s="38" t="s">
        <v>91</v>
      </c>
      <c r="C78" s="39"/>
      <c r="D78" s="39"/>
      <c r="E78" s="39"/>
      <c r="F78" s="41"/>
    </row>
    <row r="80" spans="1:6" ht="143.25" customHeight="1" x14ac:dyDescent="0.25">
      <c r="A80" s="11" t="s">
        <v>92</v>
      </c>
      <c r="B80" s="12" t="s">
        <v>93</v>
      </c>
      <c r="C80" s="13" t="s">
        <v>28</v>
      </c>
      <c r="D80" s="14">
        <v>24.5</v>
      </c>
      <c r="E80" s="1"/>
      <c r="F80" s="14">
        <f>ROUND((D80*E80),2)</f>
        <v>0</v>
      </c>
    </row>
    <row r="82" spans="1:6" ht="16.5" customHeight="1" x14ac:dyDescent="0.3">
      <c r="A82" s="10" t="s">
        <v>94</v>
      </c>
      <c r="B82" s="38" t="s">
        <v>95</v>
      </c>
      <c r="C82" s="38"/>
      <c r="D82" s="39"/>
      <c r="E82" s="40"/>
      <c r="F82" s="15">
        <f>ROUND(SUM(F80),2)</f>
        <v>0</v>
      </c>
    </row>
    <row r="84" spans="1:6" ht="20.25" customHeight="1" x14ac:dyDescent="0.25">
      <c r="A84" s="31"/>
      <c r="B84" s="50" t="s">
        <v>96</v>
      </c>
      <c r="C84" s="51"/>
      <c r="D84" s="51"/>
      <c r="E84" s="51"/>
      <c r="F84" s="52"/>
    </row>
    <row r="85" spans="1:6" ht="16.5" customHeight="1" x14ac:dyDescent="0.3">
      <c r="A85" s="10" t="s">
        <v>12</v>
      </c>
      <c r="B85" s="42" t="s">
        <v>13</v>
      </c>
      <c r="C85" s="43"/>
      <c r="D85" s="43"/>
      <c r="E85" s="44"/>
      <c r="F85" s="15">
        <f>F18</f>
        <v>0</v>
      </c>
    </row>
    <row r="86" spans="1:6" ht="16.5" customHeight="1" x14ac:dyDescent="0.3">
      <c r="A86" s="10" t="s">
        <v>21</v>
      </c>
      <c r="B86" s="42" t="s">
        <v>22</v>
      </c>
      <c r="C86" s="43"/>
      <c r="D86" s="43"/>
      <c r="E86" s="44"/>
      <c r="F86" s="15">
        <f>F25</f>
        <v>0</v>
      </c>
    </row>
    <row r="87" spans="1:6" ht="16.5" customHeight="1" x14ac:dyDescent="0.3">
      <c r="A87" s="10" t="s">
        <v>30</v>
      </c>
      <c r="B87" s="42" t="s">
        <v>31</v>
      </c>
      <c r="C87" s="43"/>
      <c r="D87" s="43"/>
      <c r="E87" s="44"/>
      <c r="F87" s="15">
        <f>F37</f>
        <v>0</v>
      </c>
    </row>
    <row r="88" spans="1:6" ht="16.5" customHeight="1" x14ac:dyDescent="0.3">
      <c r="A88" s="10" t="s">
        <v>48</v>
      </c>
      <c r="B88" s="42" t="s">
        <v>49</v>
      </c>
      <c r="C88" s="43"/>
      <c r="D88" s="43"/>
      <c r="E88" s="44"/>
      <c r="F88" s="15">
        <f>F45</f>
        <v>0</v>
      </c>
    </row>
    <row r="89" spans="1:6" ht="16.5" customHeight="1" x14ac:dyDescent="0.3">
      <c r="A89" s="10" t="s">
        <v>57</v>
      </c>
      <c r="B89" s="42" t="s">
        <v>58</v>
      </c>
      <c r="C89" s="43"/>
      <c r="D89" s="43"/>
      <c r="E89" s="44"/>
      <c r="F89" s="15">
        <f>F53</f>
        <v>0</v>
      </c>
    </row>
    <row r="90" spans="1:6" ht="16.5" customHeight="1" x14ac:dyDescent="0.3">
      <c r="A90" s="10" t="s">
        <v>66</v>
      </c>
      <c r="B90" s="42" t="s">
        <v>67</v>
      </c>
      <c r="C90" s="43"/>
      <c r="D90" s="43"/>
      <c r="E90" s="44"/>
      <c r="F90" s="15">
        <f>F60</f>
        <v>0</v>
      </c>
    </row>
    <row r="91" spans="1:6" ht="16.5" customHeight="1" x14ac:dyDescent="0.3">
      <c r="A91" s="10" t="s">
        <v>74</v>
      </c>
      <c r="B91" s="42" t="s">
        <v>75</v>
      </c>
      <c r="C91" s="43"/>
      <c r="D91" s="43"/>
      <c r="E91" s="44"/>
      <c r="F91" s="15">
        <f>F69</f>
        <v>0</v>
      </c>
    </row>
    <row r="92" spans="1:6" ht="16.5" customHeight="1" x14ac:dyDescent="0.3">
      <c r="A92" s="10" t="s">
        <v>83</v>
      </c>
      <c r="B92" s="47" t="s">
        <v>84</v>
      </c>
      <c r="C92" s="48"/>
      <c r="D92" s="48"/>
      <c r="E92" s="49"/>
      <c r="F92" s="15">
        <f>F76</f>
        <v>0</v>
      </c>
    </row>
    <row r="93" spans="1:6" ht="16.5" customHeight="1" x14ac:dyDescent="0.3">
      <c r="A93" s="10" t="s">
        <v>90</v>
      </c>
      <c r="B93" s="47" t="s">
        <v>91</v>
      </c>
      <c r="C93" s="48"/>
      <c r="D93" s="48"/>
      <c r="E93" s="49"/>
      <c r="F93" s="15">
        <f>F82</f>
        <v>0</v>
      </c>
    </row>
    <row r="94" spans="1:6" ht="16.5" customHeight="1" x14ac:dyDescent="0.3">
      <c r="A94" s="32"/>
      <c r="B94" s="38" t="s">
        <v>97</v>
      </c>
      <c r="C94" s="39"/>
      <c r="D94" s="39"/>
      <c r="E94" s="40"/>
      <c r="F94" s="15">
        <f>ROUND(SUM(F85:F93),2)</f>
        <v>0</v>
      </c>
    </row>
    <row r="95" spans="1:6" ht="16.5" x14ac:dyDescent="0.3">
      <c r="A95" s="33"/>
      <c r="B95" s="34"/>
      <c r="C95" s="35"/>
      <c r="D95" s="35"/>
      <c r="E95" s="35"/>
      <c r="F95" s="36"/>
    </row>
    <row r="98" spans="1:6" ht="16.5" customHeight="1" x14ac:dyDescent="0.25">
      <c r="A98" s="31"/>
      <c r="B98" s="56" t="s">
        <v>98</v>
      </c>
      <c r="C98" s="57"/>
      <c r="D98" s="57"/>
      <c r="E98" s="57"/>
      <c r="F98" s="58"/>
    </row>
    <row r="99" spans="1:6" ht="16.5" customHeight="1" x14ac:dyDescent="0.3">
      <c r="A99" s="32" t="s">
        <v>99</v>
      </c>
      <c r="B99" s="38" t="s">
        <v>100</v>
      </c>
      <c r="C99" s="39"/>
      <c r="D99" s="39"/>
      <c r="E99" s="40"/>
      <c r="F99" s="15">
        <f>F94</f>
        <v>0</v>
      </c>
    </row>
    <row r="100" spans="1:6" ht="16.5" customHeight="1" x14ac:dyDescent="0.3">
      <c r="A100" s="32" t="s">
        <v>99</v>
      </c>
      <c r="B100" s="53" t="s">
        <v>101</v>
      </c>
      <c r="C100" s="54"/>
      <c r="D100" s="54"/>
      <c r="E100" s="55"/>
      <c r="F100" s="37">
        <f>ROUND((F99*0.25),2)</f>
        <v>0</v>
      </c>
    </row>
    <row r="101" spans="1:6" ht="16.5" customHeight="1" x14ac:dyDescent="0.3">
      <c r="A101" s="32" t="s">
        <v>99</v>
      </c>
      <c r="B101" s="38" t="s">
        <v>102</v>
      </c>
      <c r="C101" s="39"/>
      <c r="D101" s="39"/>
      <c r="E101" s="40"/>
      <c r="F101" s="15">
        <f>ROUND(SUM(F99:F100),2)</f>
        <v>0</v>
      </c>
    </row>
  </sheetData>
  <sheetProtection algorithmName="SHA-512" hashValue="eXQn33KYMuRCP/H0nNoKvbgMMnkYwrf25Nz/rnZEc5vFBkUnhuoVDlNVEPIWkl8CNrOFo8PSBAsTuykc7OQPFg==" saltValue="UEY6LaNtVgmVDmq1tjzMqw==" spinCount="100000" sheet="1" objects="1" scenarios="1"/>
  <mergeCells count="39">
    <mergeCell ref="B71:F71"/>
    <mergeCell ref="B76:E76"/>
    <mergeCell ref="B78:F78"/>
    <mergeCell ref="B82:E82"/>
    <mergeCell ref="B98:F98"/>
    <mergeCell ref="B85:E85"/>
    <mergeCell ref="B86:E86"/>
    <mergeCell ref="B94:E94"/>
    <mergeCell ref="B99:E99"/>
    <mergeCell ref="B87:E87"/>
    <mergeCell ref="B88:E88"/>
    <mergeCell ref="B89:E89"/>
    <mergeCell ref="B100:E100"/>
    <mergeCell ref="B101:E101"/>
    <mergeCell ref="B90:E90"/>
    <mergeCell ref="B11:F11"/>
    <mergeCell ref="B6:F6"/>
    <mergeCell ref="B10:F10"/>
    <mergeCell ref="B93:E93"/>
    <mergeCell ref="B92:E92"/>
    <mergeCell ref="B91:E91"/>
    <mergeCell ref="B7:F7"/>
    <mergeCell ref="B8:F8"/>
    <mergeCell ref="B9:F9"/>
    <mergeCell ref="B62:F62"/>
    <mergeCell ref="B69:E69"/>
    <mergeCell ref="B20:F20"/>
    <mergeCell ref="B84:F84"/>
    <mergeCell ref="B39:F39"/>
    <mergeCell ref="B53:E53"/>
    <mergeCell ref="B55:F55"/>
    <mergeCell ref="B60:E60"/>
    <mergeCell ref="B45:E45"/>
    <mergeCell ref="B13:F13"/>
    <mergeCell ref="B18:E18"/>
    <mergeCell ref="B47:F47"/>
    <mergeCell ref="B25:E25"/>
    <mergeCell ref="B27:F27"/>
    <mergeCell ref="B37:E37"/>
  </mergeCells>
  <pageMargins left="0.70866141732283472" right="0.70866141732283472" top="0.74803149606299213" bottom="0.74803149606299213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Uličnik</dc:creator>
  <cp:lastModifiedBy>Martina Uličnik</cp:lastModifiedBy>
  <cp:lastPrinted>2025-01-27T09:06:27Z</cp:lastPrinted>
  <dcterms:created xsi:type="dcterms:W3CDTF">2025-01-23T12:21:51Z</dcterms:created>
  <dcterms:modified xsi:type="dcterms:W3CDTF">2025-01-28T07:54:40Z</dcterms:modified>
</cp:coreProperties>
</file>