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storage-01\Public\Komunalni\Andreja Menđel\II REBALANS 2022\Odluke i programi\"/>
    </mc:Choice>
  </mc:AlternateContent>
  <xr:revisionPtr revIDLastSave="0" documentId="13_ncr:1_{C0D8D32A-285A-4D7C-9424-896F62626E9E}" xr6:coauthVersionLast="47" xr6:coauthVersionMax="47" xr10:uidLastSave="{00000000-0000-0000-0000-000000000000}"/>
  <bookViews>
    <workbookView xWindow="28680" yWindow="-120" windowWidth="29040" windowHeight="15840" xr2:uid="{00000000-000D-0000-FFFF-FFFF00000000}"/>
  </bookViews>
  <sheets>
    <sheet name="Program rada odjela" sheetId="3" r:id="rId1"/>
    <sheet name="List1"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5" i="3" l="1"/>
  <c r="Q8" i="4" l="1"/>
  <c r="P9" i="4"/>
  <c r="O9" i="4" l="1"/>
  <c r="N7" i="4"/>
  <c r="M11" i="4"/>
  <c r="L11" i="4"/>
  <c r="K11" i="4"/>
  <c r="G402" i="3"/>
  <c r="G401" i="3" s="1"/>
  <c r="F402" i="3"/>
  <c r="F401" i="3" s="1"/>
  <c r="E402" i="3"/>
  <c r="E401" i="3" s="1"/>
  <c r="G341" i="3"/>
  <c r="F236" i="3"/>
  <c r="G236" i="3"/>
  <c r="E236" i="3"/>
  <c r="F165" i="3"/>
  <c r="G165" i="3"/>
  <c r="E165" i="3"/>
  <c r="F163" i="3"/>
  <c r="E163" i="3"/>
  <c r="F118" i="3"/>
  <c r="G118" i="3"/>
  <c r="E118" i="3"/>
  <c r="F18" i="3"/>
  <c r="F17" i="3" s="1"/>
  <c r="G18" i="3"/>
  <c r="G17" i="3" s="1"/>
  <c r="E18" i="3"/>
  <c r="E17" i="3" s="1"/>
  <c r="F6" i="3"/>
  <c r="G6" i="3"/>
  <c r="G5" i="3" s="1"/>
  <c r="G4" i="3" s="1"/>
  <c r="E6" i="3"/>
  <c r="G398" i="3"/>
  <c r="G397" i="3" s="1"/>
  <c r="G395" i="3"/>
  <c r="G394" i="3" s="1"/>
  <c r="G392" i="3"/>
  <c r="G391" i="3" s="1"/>
  <c r="G389" i="3"/>
  <c r="G388" i="3" s="1"/>
  <c r="G386" i="3"/>
  <c r="G385" i="3" s="1"/>
  <c r="G383" i="3"/>
  <c r="G382" i="3" s="1"/>
  <c r="G380" i="3"/>
  <c r="G379" i="3" s="1"/>
  <c r="G377" i="3"/>
  <c r="G376" i="3" s="1"/>
  <c r="G372" i="3"/>
  <c r="G371" i="3" s="1"/>
  <c r="G368" i="3"/>
  <c r="G367" i="3" s="1"/>
  <c r="G366" i="3" s="1"/>
  <c r="G354" i="3"/>
  <c r="G353" i="3" s="1"/>
  <c r="G325" i="3"/>
  <c r="G317" i="3"/>
  <c r="G316" i="3" s="1"/>
  <c r="G311" i="3"/>
  <c r="G310" i="3" s="1"/>
  <c r="G308" i="3"/>
  <c r="G307" i="3" s="1"/>
  <c r="G305" i="3"/>
  <c r="G303" i="3"/>
  <c r="G300" i="3"/>
  <c r="G298" i="3"/>
  <c r="G295" i="3"/>
  <c r="G294" i="3" s="1"/>
  <c r="G292" i="3"/>
  <c r="G290" i="3"/>
  <c r="G287" i="3"/>
  <c r="G286" i="3" s="1"/>
  <c r="G284" i="3"/>
  <c r="G283" i="3" s="1"/>
  <c r="G281" i="3"/>
  <c r="G280" i="3" s="1"/>
  <c r="G278" i="3"/>
  <c r="G276" i="3"/>
  <c r="G273" i="3"/>
  <c r="G271" i="3"/>
  <c r="G269" i="3"/>
  <c r="G266" i="3"/>
  <c r="G265" i="3" s="1"/>
  <c r="G263" i="3"/>
  <c r="G261" i="3"/>
  <c r="G259" i="3"/>
  <c r="G256" i="3"/>
  <c r="G255" i="3" s="1"/>
  <c r="G253" i="3"/>
  <c r="G252" i="3" s="1"/>
  <c r="G250" i="3"/>
  <c r="G249" i="3" s="1"/>
  <c r="G247" i="3"/>
  <c r="G245" i="3"/>
  <c r="G242" i="3"/>
  <c r="G241" i="3" s="1"/>
  <c r="G239" i="3"/>
  <c r="G238" i="3" s="1"/>
  <c r="G234" i="3"/>
  <c r="G233" i="3" s="1"/>
  <c r="G231" i="3"/>
  <c r="G229" i="3"/>
  <c r="G227" i="3"/>
  <c r="G224" i="3"/>
  <c r="G222" i="3"/>
  <c r="G219" i="3"/>
  <c r="G215" i="3"/>
  <c r="G212" i="3"/>
  <c r="G211" i="3" s="1"/>
  <c r="G209" i="3"/>
  <c r="G208" i="3" s="1"/>
  <c r="G206" i="3"/>
  <c r="G204" i="3"/>
  <c r="G200" i="3"/>
  <c r="G199" i="3" s="1"/>
  <c r="G197" i="3"/>
  <c r="G195" i="3"/>
  <c r="G192" i="3"/>
  <c r="G190" i="3"/>
  <c r="G187" i="3"/>
  <c r="G186" i="3" s="1"/>
  <c r="G184" i="3"/>
  <c r="G182" i="3"/>
  <c r="G179" i="3"/>
  <c r="G178" i="3" s="1"/>
  <c r="G176" i="3"/>
  <c r="G174" i="3"/>
  <c r="G168" i="3"/>
  <c r="G161" i="3"/>
  <c r="G159" i="3"/>
  <c r="G157" i="3"/>
  <c r="G155" i="3"/>
  <c r="G153" i="3"/>
  <c r="G151" i="3"/>
  <c r="G149" i="3"/>
  <c r="G147" i="3"/>
  <c r="G145" i="3"/>
  <c r="G143" i="3"/>
  <c r="G141" i="3"/>
  <c r="G139" i="3"/>
  <c r="G133" i="3"/>
  <c r="G131" i="3"/>
  <c r="G129" i="3"/>
  <c r="G127" i="3"/>
  <c r="G125" i="3"/>
  <c r="G123" i="3"/>
  <c r="G120" i="3"/>
  <c r="G116" i="3"/>
  <c r="G114" i="3"/>
  <c r="G111" i="3"/>
  <c r="G109" i="3"/>
  <c r="G107" i="3"/>
  <c r="G104" i="3"/>
  <c r="G102" i="3"/>
  <c r="G98" i="3"/>
  <c r="G96" i="3"/>
  <c r="G94" i="3"/>
  <c r="G90" i="3"/>
  <c r="G72" i="3"/>
  <c r="G71" i="3" s="1"/>
  <c r="G68" i="3"/>
  <c r="G64" i="3"/>
  <c r="G60" i="3"/>
  <c r="G57" i="3"/>
  <c r="G53" i="3"/>
  <c r="G49" i="3"/>
  <c r="G45" i="3"/>
  <c r="G41" i="3"/>
  <c r="G37" i="3"/>
  <c r="G32" i="3"/>
  <c r="G28" i="3"/>
  <c r="G21" i="3"/>
  <c r="G14" i="3"/>
  <c r="G13" i="3" s="1"/>
  <c r="G11" i="3"/>
  <c r="F372" i="3"/>
  <c r="E372" i="3"/>
  <c r="G122" i="3" l="1"/>
  <c r="G370" i="3"/>
  <c r="G244" i="3"/>
  <c r="G297" i="3"/>
  <c r="G52" i="3"/>
  <c r="G181" i="3"/>
  <c r="G203" i="3"/>
  <c r="G194" i="3"/>
  <c r="G324" i="3"/>
  <c r="G315" i="3" s="1"/>
  <c r="G314" i="3" s="1"/>
  <c r="G10" i="3"/>
  <c r="G258" i="3"/>
  <c r="G189" i="3"/>
  <c r="G302" i="3"/>
  <c r="G20" i="3"/>
  <c r="G214" i="3"/>
  <c r="G275" i="3"/>
  <c r="G268" i="3"/>
  <c r="G40" i="3"/>
  <c r="G39" i="3" s="1"/>
  <c r="G76" i="3"/>
  <c r="G75" i="3" s="1"/>
  <c r="G167" i="3"/>
  <c r="G221" i="3"/>
  <c r="G289" i="3"/>
  <c r="G352" i="3"/>
  <c r="F116" i="3"/>
  <c r="E116" i="3"/>
  <c r="F371" i="3"/>
  <c r="F398" i="3"/>
  <c r="F397" i="3" s="1"/>
  <c r="E398" i="3"/>
  <c r="E397" i="3" s="1"/>
  <c r="F395" i="3"/>
  <c r="F394" i="3" s="1"/>
  <c r="E395" i="3"/>
  <c r="E394" i="3" s="1"/>
  <c r="F325" i="3"/>
  <c r="E325" i="3"/>
  <c r="F341" i="3"/>
  <c r="E341" i="3"/>
  <c r="F311" i="3"/>
  <c r="F310" i="3" s="1"/>
  <c r="E311" i="3"/>
  <c r="E310" i="3" s="1"/>
  <c r="F308" i="3"/>
  <c r="F307" i="3" s="1"/>
  <c r="E308" i="3"/>
  <c r="F305" i="3"/>
  <c r="E305" i="3"/>
  <c r="F303" i="3"/>
  <c r="E303" i="3"/>
  <c r="F300" i="3"/>
  <c r="E300" i="3"/>
  <c r="F298" i="3"/>
  <c r="E298" i="3"/>
  <c r="F295" i="3"/>
  <c r="F294" i="3" s="1"/>
  <c r="E295" i="3"/>
  <c r="E294" i="3" s="1"/>
  <c r="F292" i="3"/>
  <c r="E292" i="3"/>
  <c r="F290" i="3"/>
  <c r="E290" i="3"/>
  <c r="F273" i="3"/>
  <c r="E273" i="3"/>
  <c r="F271" i="3"/>
  <c r="E271" i="3"/>
  <c r="F250" i="3"/>
  <c r="F249" i="3" s="1"/>
  <c r="F242" i="3"/>
  <c r="F241" i="3" s="1"/>
  <c r="E242" i="3"/>
  <c r="E241" i="3" s="1"/>
  <c r="F224" i="3"/>
  <c r="F204" i="3"/>
  <c r="E204" i="3"/>
  <c r="F195" i="3"/>
  <c r="E195" i="3"/>
  <c r="F153" i="3"/>
  <c r="E153" i="3"/>
  <c r="F109" i="3"/>
  <c r="F102" i="3"/>
  <c r="E102" i="3"/>
  <c r="F392" i="3"/>
  <c r="F391" i="3" s="1"/>
  <c r="F389" i="3"/>
  <c r="F388" i="3" s="1"/>
  <c r="F386" i="3"/>
  <c r="F385" i="3" s="1"/>
  <c r="F383" i="3"/>
  <c r="F382" i="3" s="1"/>
  <c r="F380" i="3"/>
  <c r="F379" i="3" s="1"/>
  <c r="F377" i="3"/>
  <c r="F376" i="3" s="1"/>
  <c r="F368" i="3"/>
  <c r="F367" i="3" s="1"/>
  <c r="F366" i="3" s="1"/>
  <c r="F355" i="3"/>
  <c r="F354" i="3" s="1"/>
  <c r="F353" i="3" s="1"/>
  <c r="F317" i="3"/>
  <c r="F316" i="3" s="1"/>
  <c r="F287" i="3"/>
  <c r="F286" i="3" s="1"/>
  <c r="F284" i="3"/>
  <c r="F283" i="3" s="1"/>
  <c r="F281" i="3"/>
  <c r="F280" i="3" s="1"/>
  <c r="F278" i="3"/>
  <c r="F276" i="3"/>
  <c r="F269" i="3"/>
  <c r="F266" i="3"/>
  <c r="F265" i="3" s="1"/>
  <c r="F263" i="3"/>
  <c r="F261" i="3"/>
  <c r="F259" i="3"/>
  <c r="F256" i="3"/>
  <c r="F255" i="3" s="1"/>
  <c r="F253" i="3"/>
  <c r="F252" i="3" s="1"/>
  <c r="F247" i="3"/>
  <c r="F245" i="3"/>
  <c r="F239" i="3"/>
  <c r="F238" i="3" s="1"/>
  <c r="F234" i="3"/>
  <c r="F231" i="3"/>
  <c r="F229" i="3"/>
  <c r="F227" i="3"/>
  <c r="F222" i="3"/>
  <c r="F219" i="3"/>
  <c r="F215" i="3"/>
  <c r="F212" i="3"/>
  <c r="F211" i="3" s="1"/>
  <c r="F209" i="3"/>
  <c r="F208" i="3" s="1"/>
  <c r="F206" i="3"/>
  <c r="F200" i="3"/>
  <c r="F199" i="3" s="1"/>
  <c r="F197" i="3"/>
  <c r="F192" i="3"/>
  <c r="F190" i="3"/>
  <c r="F187" i="3"/>
  <c r="F186" i="3" s="1"/>
  <c r="F184" i="3"/>
  <c r="F182" i="3"/>
  <c r="F179" i="3"/>
  <c r="F178" i="3" s="1"/>
  <c r="F176" i="3"/>
  <c r="F174" i="3"/>
  <c r="F168" i="3"/>
  <c r="F161" i="3"/>
  <c r="F159" i="3"/>
  <c r="F157" i="3"/>
  <c r="F155" i="3"/>
  <c r="F151" i="3"/>
  <c r="F149" i="3"/>
  <c r="F147" i="3"/>
  <c r="F145" i="3"/>
  <c r="F143" i="3"/>
  <c r="F141" i="3"/>
  <c r="F139" i="3"/>
  <c r="F133" i="3"/>
  <c r="F131" i="3"/>
  <c r="F129" i="3"/>
  <c r="F127" i="3"/>
  <c r="F125" i="3"/>
  <c r="F123" i="3"/>
  <c r="F120" i="3"/>
  <c r="F114" i="3"/>
  <c r="F111" i="3"/>
  <c r="F107" i="3"/>
  <c r="F104" i="3"/>
  <c r="F98" i="3"/>
  <c r="F96" i="3"/>
  <c r="F94" i="3"/>
  <c r="F90" i="3"/>
  <c r="F72" i="3"/>
  <c r="F71" i="3" s="1"/>
  <c r="F68" i="3"/>
  <c r="F64" i="3"/>
  <c r="F60" i="3"/>
  <c r="F57" i="3"/>
  <c r="F53" i="3"/>
  <c r="F49" i="3"/>
  <c r="F45" i="3"/>
  <c r="F41" i="3"/>
  <c r="F37" i="3"/>
  <c r="F32" i="3"/>
  <c r="F28" i="3"/>
  <c r="F21" i="3"/>
  <c r="F14" i="3"/>
  <c r="F13" i="3" s="1"/>
  <c r="F11" i="3"/>
  <c r="F5" i="3"/>
  <c r="F4" i="3" s="1"/>
  <c r="E90" i="3"/>
  <c r="E263" i="3"/>
  <c r="E256" i="3"/>
  <c r="E247" i="3"/>
  <c r="F370" i="3" l="1"/>
  <c r="F122" i="3"/>
  <c r="G3" i="3"/>
  <c r="G351" i="3"/>
  <c r="G350" i="3" s="1"/>
  <c r="F324" i="3"/>
  <c r="F315" i="3" s="1"/>
  <c r="F314" i="3" s="1"/>
  <c r="E302" i="3"/>
  <c r="F268" i="3"/>
  <c r="E307" i="3"/>
  <c r="F302" i="3"/>
  <c r="E297" i="3"/>
  <c r="F297" i="3"/>
  <c r="E289" i="3"/>
  <c r="F289" i="3"/>
  <c r="F203" i="3"/>
  <c r="F194" i="3"/>
  <c r="F258" i="3"/>
  <c r="F275" i="3"/>
  <c r="F352" i="3"/>
  <c r="F52" i="3"/>
  <c r="F181" i="3"/>
  <c r="F244" i="3"/>
  <c r="F167" i="3"/>
  <c r="F221" i="3"/>
  <c r="F214" i="3"/>
  <c r="F233" i="3"/>
  <c r="F76" i="3"/>
  <c r="F75" i="3" s="1"/>
  <c r="F189" i="3"/>
  <c r="F40" i="3"/>
  <c r="F20" i="3"/>
  <c r="F10" i="3"/>
  <c r="E159" i="3"/>
  <c r="E157" i="3"/>
  <c r="E127" i="3"/>
  <c r="E111" i="3"/>
  <c r="E68" i="3"/>
  <c r="E64" i="3"/>
  <c r="E57" i="3"/>
  <c r="E53" i="3"/>
  <c r="E49" i="3"/>
  <c r="E45" i="3"/>
  <c r="E41" i="3"/>
  <c r="G2" i="3" l="1"/>
  <c r="F39" i="3"/>
  <c r="F3" i="3" s="1"/>
  <c r="F351" i="3"/>
  <c r="F350" i="3" s="1"/>
  <c r="E52" i="3"/>
  <c r="E40" i="3"/>
  <c r="F2" i="3" l="1"/>
  <c r="E11" i="3"/>
  <c r="E5" i="3"/>
  <c r="E192" i="3"/>
  <c r="E392" i="3"/>
  <c r="E391" i="3" s="1"/>
  <c r="E389" i="3"/>
  <c r="E388" i="3" s="1"/>
  <c r="E386" i="3"/>
  <c r="E385" i="3" s="1"/>
  <c r="E383" i="3"/>
  <c r="E382" i="3" s="1"/>
  <c r="E380" i="3"/>
  <c r="E379" i="3" s="1"/>
  <c r="E377" i="3"/>
  <c r="E376" i="3" s="1"/>
  <c r="E287" i="3"/>
  <c r="E286" i="3" s="1"/>
  <c r="E284" i="3"/>
  <c r="E283" i="3" s="1"/>
  <c r="E281" i="3"/>
  <c r="E280" i="3" s="1"/>
  <c r="E278" i="3"/>
  <c r="E276" i="3"/>
  <c r="E269" i="3"/>
  <c r="E268" i="3" s="1"/>
  <c r="E261" i="3"/>
  <c r="E253" i="3"/>
  <c r="E252" i="3" s="1"/>
  <c r="E206" i="3"/>
  <c r="E203" i="3" s="1"/>
  <c r="E197" i="3"/>
  <c r="E194" i="3" s="1"/>
  <c r="E161" i="3"/>
  <c r="E275" i="3" l="1"/>
  <c r="E250" i="3" l="1"/>
  <c r="E249" i="3" s="1"/>
  <c r="E234" i="3"/>
  <c r="E233" i="3" s="1"/>
  <c r="E231" i="3"/>
  <c r="E229" i="3"/>
  <c r="E155" i="3"/>
  <c r="E184" i="3" l="1"/>
  <c r="E355" i="3" l="1"/>
  <c r="E259" i="3"/>
  <c r="E258" i="3" s="1"/>
  <c r="E245" i="3"/>
  <c r="E244" i="3" s="1"/>
  <c r="E239" i="3"/>
  <c r="E227" i="3"/>
  <c r="E371" i="3" l="1"/>
  <c r="E370" i="3" s="1"/>
  <c r="E200" i="3"/>
  <c r="E168" i="3"/>
  <c r="E60" i="3" l="1"/>
  <c r="E39" i="3" s="1"/>
  <c r="E368" i="3" l="1"/>
  <c r="E354" i="3"/>
  <c r="E317" i="3"/>
  <c r="E266" i="3"/>
  <c r="E238" i="3"/>
  <c r="E224" i="3"/>
  <c r="E222" i="3"/>
  <c r="E219" i="3"/>
  <c r="E215" i="3"/>
  <c r="E212" i="3"/>
  <c r="E209" i="3"/>
  <c r="E199" i="3"/>
  <c r="E190" i="3"/>
  <c r="E187" i="3"/>
  <c r="E182" i="3"/>
  <c r="E179" i="3"/>
  <c r="E176" i="3"/>
  <c r="E174" i="3"/>
  <c r="E151" i="3"/>
  <c r="E149" i="3"/>
  <c r="E147" i="3"/>
  <c r="E145" i="3"/>
  <c r="E143" i="3"/>
  <c r="E141" i="3"/>
  <c r="E139" i="3"/>
  <c r="E133" i="3"/>
  <c r="E131" i="3"/>
  <c r="E129" i="3"/>
  <c r="E125" i="3"/>
  <c r="E123" i="3"/>
  <c r="E120" i="3"/>
  <c r="E114" i="3"/>
  <c r="E109" i="3"/>
  <c r="E107" i="3"/>
  <c r="E104" i="3"/>
  <c r="E98" i="3"/>
  <c r="E96" i="3"/>
  <c r="E94" i="3"/>
  <c r="E72" i="3"/>
  <c r="E37" i="3"/>
  <c r="E32" i="3"/>
  <c r="E28" i="3"/>
  <c r="E21" i="3"/>
  <c r="E14" i="3"/>
  <c r="E122" i="3" l="1"/>
  <c r="E221" i="3"/>
  <c r="E167" i="3"/>
  <c r="E76" i="3"/>
  <c r="E75" i="3" s="1"/>
  <c r="E181" i="3"/>
  <c r="E316" i="3"/>
  <c r="E255" i="3"/>
  <c r="E186" i="3"/>
  <c r="E208" i="3"/>
  <c r="E353" i="3"/>
  <c r="E71" i="3"/>
  <c r="E13" i="3"/>
  <c r="E10" i="3" s="1"/>
  <c r="E178" i="3"/>
  <c r="E189" i="3"/>
  <c r="E211" i="3"/>
  <c r="E265" i="3"/>
  <c r="E367" i="3"/>
  <c r="E324" i="3"/>
  <c r="E20" i="3"/>
  <c r="E214" i="3"/>
  <c r="E4" i="3" l="1"/>
  <c r="E3" i="3" s="1"/>
  <c r="E315" i="3"/>
  <c r="E366" i="3"/>
  <c r="E352" i="3" l="1"/>
  <c r="E314" i="3"/>
  <c r="E351" i="3" l="1"/>
  <c r="E350" i="3" l="1"/>
  <c r="E2" i="3" l="1"/>
</calcChain>
</file>

<file path=xl/sharedStrings.xml><?xml version="1.0" encoding="utf-8"?>
<sst xmlns="http://schemas.openxmlformats.org/spreadsheetml/2006/main" count="942" uniqueCount="670">
  <si>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</si>
  <si>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</si>
  <si>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</si>
  <si>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</si>
  <si>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</si>
  <si>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</si>
  <si>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</si>
  <si>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</si>
  <si>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</si>
  <si>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</si>
  <si>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</si>
  <si>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</si>
  <si>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</si>
  <si>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</si>
  <si>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</si>
  <si>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</si>
  <si>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</si>
  <si>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</si>
  <si>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</si>
  <si>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</si>
  <si>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</si>
  <si>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</si>
  <si>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</si>
  <si>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</si>
  <si>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</si>
  <si>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</si>
  <si>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</si>
  <si>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</si>
  <si>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</si>
  <si>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</si>
  <si>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</si>
  <si>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</si>
  <si>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</si>
  <si>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</si>
  <si>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</si>
  <si>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</si>
  <si>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</si>
  <si>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</si>
  <si>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</si>
  <si>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</si>
  <si>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</si>
  <si>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</si>
  <si>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</si>
  <si>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</si>
  <si>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</si>
  <si>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</si>
  <si>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</si>
  <si>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</si>
  <si>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</si>
  <si>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</si>
  <si>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</si>
  <si>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</si>
  <si>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</si>
  <si>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</si>
  <si>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Aktivnost A140002  ODRŽAVANJE ŠPORTSKIH OBJEKATA</t>
  </si>
  <si>
    <t xml:space="preserve"> PROGRAM 1402        ODRŽAVANJE SPOMENIČKIH VRIJEDNOSTI</t>
  </si>
  <si>
    <t>Aktivnost A140001       ODRŽAVANJE SPOMENIČKIH VRIJEDNOSTI</t>
  </si>
  <si>
    <t>Pročelja objekata u spomeničkoj jezgri</t>
  </si>
  <si>
    <t>R0568</t>
  </si>
  <si>
    <t>Zbog uređenije slike grada  i pojedinih objekata na području zaštićene povijesne cjeline planiraju se radovi na uređenju pročelja u suradnji s Konzervatorskim odjelom u Požegi – Stara bolnica, kuća Gabrieli i sl.</t>
  </si>
  <si>
    <t>Kapitalne donacije</t>
  </si>
  <si>
    <t>U cilju uređenja zaštićene povijesne cjeline planirana su sredstva za pomoć vlasnicima i vjerskim zajednicama koji se odluče sami financirati uređenje pročelja i krova u max. iznosu  20.000,00 kuna ovisno o visini investicije uz obveznu prethodnu suglasnost Konzervatorskog odjela u Požegi.</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</si>
  <si>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</si>
  <si>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</si>
  <si>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</si>
  <si>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</si>
  <si>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</si>
  <si>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</si>
  <si>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</si>
  <si>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1.3.</t>
  </si>
  <si>
    <t>Županijska ulica</t>
  </si>
  <si>
    <t>Sanacija postojećeg kolnika zbog dotrajalosti, zbog povećanja sigurnosti kvalitetnijeg življenja građana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</si>
  <si>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</si>
  <si>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</si>
  <si>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</si>
  <si>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</si>
  <si>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</si>
  <si>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</si>
  <si>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</si>
  <si>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</si>
  <si>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</si>
  <si>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</si>
  <si>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</si>
  <si>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</si>
  <si>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</si>
  <si>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</si>
  <si>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</si>
  <si>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</si>
  <si>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</si>
  <si>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</si>
  <si>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</si>
  <si>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</si>
  <si>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</si>
  <si>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K150020 IZGRADNJA KOMUNALNIH OBJEKATA NA LOKACIJI VINOGRADINE</t>
  </si>
  <si>
    <t>Kompostana na Vinogradinama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</si>
  <si>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</si>
  <si>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</si>
  <si>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</si>
  <si>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</si>
  <si>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</si>
  <si>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</si>
  <si>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</si>
  <si>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Gradsko kazalište Požega</t>
  </si>
  <si>
    <t>R0832</t>
  </si>
  <si>
    <t>Nužni radovi na zgradi Gradskog kazališta Požega u cilju kvalitetnijeg korištenja prostora</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</si>
  <si>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</si>
  <si>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</si>
  <si>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</si>
  <si>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</si>
  <si>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</si>
  <si>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</si>
  <si>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</si>
  <si>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</si>
  <si>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</si>
  <si>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</si>
  <si>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</si>
  <si>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</si>
  <si>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Dodatna ulaganja na građ. objektima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</si>
  <si>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</si>
  <si>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</si>
  <si>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</si>
  <si>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</si>
  <si>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</si>
  <si>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</si>
  <si>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U svrhu izrade projektne dokumentacije, prilikom izvođenja radova na terenu , snimke izvedenih radova, uvođenja u posjed nakon kupoprodaja i sl. potrebno je zatražiti usluge geodeta. Planirana sredstva predviđena su i za katastarsko-geodetsku izmjeru</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</si>
  <si>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</si>
  <si>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</si>
  <si>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</si>
  <si>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</si>
  <si>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</si>
  <si>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</si>
  <si>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</si>
  <si>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</si>
  <si>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</si>
  <si>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</si>
  <si>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</si>
  <si>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</si>
  <si>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</si>
  <si>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</si>
  <si>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</si>
  <si>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</si>
  <si>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</si>
  <si>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</si>
  <si>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</si>
  <si>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</si>
  <si>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</si>
  <si>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</si>
  <si>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</si>
  <si>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</si>
  <si>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</si>
  <si>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</si>
  <si>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R1284, R0889</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</si>
  <si>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</si>
  <si>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</si>
  <si>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</si>
  <si>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</si>
  <si>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</si>
  <si>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</si>
  <si>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</si>
  <si>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</si>
  <si>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</si>
  <si>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</si>
  <si>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</si>
  <si>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R0649-1, R0650-1, R0651-1</t>
  </si>
  <si>
    <t>PROGRAM 1800 REDOVNA DJELATNOST JAVNE VATROGASNE POSTROJBA GRADA POŽEGE – Iznad  zakonskog standarda</t>
  </si>
  <si>
    <t>Aktivnost A180001 Osnovna aktivnost javne vatrogasne postrojbe</t>
  </si>
  <si>
    <t>Ostali rashodi za zaposlene</t>
  </si>
  <si>
    <t>R0623,R0624, R0625, R0627, R0628, R0629, R0631,  R0632,R0633, R0635,R0626,</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</si>
  <si>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</si>
  <si>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</si>
  <si>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</si>
  <si>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</si>
  <si>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</si>
  <si>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</si>
  <si>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</si>
  <si>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</si>
  <si>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</si>
  <si>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</si>
  <si>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</si>
  <si>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 xml:space="preserve">Nužni radovi na građ. objektima čiju nužnost utvrđuju stručne službe Grada zbog kvalitetnijeg i sigurnijeg korištenja prostora.                                                       Projektiranje energetske obnove dr.doma u  Novim Mihaljevcima i Dervišagi </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</si>
  <si>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</si>
  <si>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</si>
  <si>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</si>
  <si>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</si>
  <si>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</si>
  <si>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</si>
  <si>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</si>
  <si>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</si>
  <si>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</si>
  <si>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</si>
  <si>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</si>
  <si>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</si>
  <si>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</si>
  <si>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</si>
  <si>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</si>
  <si>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</si>
  <si>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R2305</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</si>
  <si>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</si>
  <si>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</si>
  <si>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</si>
  <si>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</si>
  <si>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</si>
  <si>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</si>
  <si>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</si>
  <si>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</si>
  <si>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</si>
  <si>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</si>
  <si>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</si>
  <si>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</si>
  <si>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</si>
  <si>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</si>
  <si>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</si>
  <si>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</si>
  <si>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</si>
  <si>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Ulica Vilare</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</si>
  <si>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</si>
  <si>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</si>
  <si>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</si>
  <si>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</si>
  <si>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</si>
  <si>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</si>
  <si>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</si>
  <si>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</si>
  <si>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Plaća i doprinosi za zaposlenike, naknade za službena putovanja u zemlji i inozemstvu, sredstva za stručno usavršavanje zaposlenika, intelektualne usluge, promidžbu i vidljivost, reprezentaciju te ostali nespomenuti rashodi poslovanja</t>
  </si>
  <si>
    <t>Unaprjeđenje usluge ranog i predškolskog odgoja i obrazovanja u Dječjem vrtiću Požega</t>
  </si>
  <si>
    <t>Plaća i doprinosi za zaposlenike, naknade za službena putovanja u zemlji, sredstva za stručno usavršavanje zaposlenika, intelektualne usluge, promidžbu i vidljivost, reprezentaciju te nabavu opreme</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</si>
  <si>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</si>
  <si>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</si>
  <si>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</si>
  <si>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</si>
  <si>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</si>
  <si>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</si>
  <si>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</si>
  <si>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</si>
  <si>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</si>
  <si>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</si>
  <si>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</si>
  <si>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</si>
  <si>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</si>
  <si>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</si>
  <si>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</si>
  <si>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planirana za sufinanciranje čipiranje pasa, sterilizaciku i kastraciju pasa i mačaka</t>
  </si>
  <si>
    <t>Sredstva predviđena za zbrinjavanje napuštenih  pasa</t>
  </si>
  <si>
    <t>Stvaranje uvjeta za stvaranje kvalitetne poduzetničke klime u Gradu Požegi u Poduzetničkoj zoni u Industrijskoj ulici</t>
  </si>
  <si>
    <t>Nabava urbanih elemenata za uređenje grada sukldno zahtjevima Mjesnih odbora</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</si>
  <si>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</si>
  <si>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</si>
  <si>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</si>
  <si>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R0636-1, R1004-1,R0640-1, R0834-2</t>
  </si>
  <si>
    <t>R0649, R0650, R0651, R0652, R0985, R1804, R1119, R0653</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</si>
  <si>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</si>
  <si>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</si>
  <si>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</si>
  <si>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</si>
  <si>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</si>
  <si>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</si>
  <si>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Kapitalni projekt K1500045 IZGRADNJA DVORANE UZ OSNOVNU ŠKOLU ANTUNA KANIŽLIĆA</t>
  </si>
  <si>
    <t>Zgrade znanstvenih i obrazovnih institucija (fakulteti, škole, vrtići i sl.)</t>
  </si>
  <si>
    <t xml:space="preserve"> Tekući projekt T150001  IZRADA STRATEGIJE IZGRADNJE SUSTAVA OBORINSKE ODVODNJE</t>
  </si>
  <si>
    <t>Izrada strategije izgradnje oborinske odvodnje</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</si>
  <si>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</si>
  <si>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Program 2334 ŠKOLSKA PREHRANA</t>
  </si>
  <si>
    <t>Program 2335 IMPLEMENTACIJA SUSTAVA VIDEO NADZORA JAVNIH POVRŠINA</t>
  </si>
  <si>
    <t>Tekući projekt T350001 IMPLEMENTACIJA SUSTAVA VIDEO NADZORA JAVNIH POVRŠINA</t>
  </si>
  <si>
    <t>Računalna oprema i ostale intelektualne usluge</t>
  </si>
  <si>
    <t>Kapitalni projekt K150023   UREĐENJE TRGA SV. TEREZIJE</t>
  </si>
  <si>
    <t xml:space="preserve">R0673-1, R0614-1,  </t>
  </si>
  <si>
    <t>Postrojenja i oprema - pomoći</t>
  </si>
  <si>
    <t>R0655-2</t>
  </si>
  <si>
    <t>Postrojenja i oprema - donacije</t>
  </si>
  <si>
    <t>Rashodi poslovanja donacije</t>
  </si>
  <si>
    <t>R0655-3</t>
  </si>
  <si>
    <t>R0655-4</t>
  </si>
  <si>
    <t xml:space="preserve">R2283 </t>
  </si>
  <si>
    <t>Rashodi poslovanja - vlastiti prihodi</t>
  </si>
  <si>
    <t>Sredstva za prehranu u školama, promidžba i vidljivost, službena putovanja u zemlji</t>
  </si>
  <si>
    <t>Ulaganje u sustavc videonadzora javnih površina kako bi se povećala efikasnost parkiranja i prometa, te smanjila gužva na centralnom trgu u vidu optimizacije protoka prometa kao i smanjenja oštećenja vozila.</t>
  </si>
  <si>
    <t>R2560</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</si>
  <si>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</si>
  <si>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</si>
  <si>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Izgradnja objekta za zbrinjavanje komposta</t>
  </si>
  <si>
    <t>Radovi na otklanjanju eventualnih oštećenja</t>
  </si>
  <si>
    <t>Sredstva za realizaciju programa izrade određenog prostornog plana ili izmjena postojećeg u slučaju nužnosti zbog realizacije o projektata</t>
  </si>
  <si>
    <t>Izrada strategije izgradnje oborinske odvodnje radi zaštite građevinskih područja od oborinskih voda</t>
  </si>
  <si>
    <t>R0673, R0614</t>
  </si>
  <si>
    <t>Ulica A Starčevića</t>
  </si>
  <si>
    <t>Sanacija postojećeg kolnika zbog dotrajalosti, realizacije projekta aglomeracija</t>
  </si>
  <si>
    <t>Provedba projekta edukacije</t>
  </si>
  <si>
    <t>Edukacija u svrhu razvrstavanja komunalnog otpada</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</si>
  <si>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</si>
  <si>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</si>
  <si>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</si>
  <si>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</si>
  <si>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</si>
  <si>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</si>
  <si>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</si>
  <si>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</si>
  <si>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R0585 R2648</t>
  </si>
  <si>
    <t>R2627</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</si>
  <si>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</si>
  <si>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</si>
  <si>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</si>
  <si>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</si>
  <si>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</si>
  <si>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Kapitalni projekt K230029 RASVJETA U DVORANI T. PIRC</t>
  </si>
  <si>
    <t>R2632 R2632-1</t>
  </si>
  <si>
    <t>Kroz projekt će se ciljna skupina nezaposlenih educirati, steći nova znanja i vještine te postati konkurentnija na tržištu rada, a krajnjim korisnicima će se omogućiti kvalitetniji život, te smanjiti socijalna isključenost.</t>
  </si>
  <si>
    <t>Tekući projekt T340002 NAŠA ŠKOLSKA UŽINA II</t>
  </si>
  <si>
    <t>12.</t>
  </si>
  <si>
    <t>Postrojenja i oprema - prihodi od prodaje</t>
  </si>
  <si>
    <t>R2286 R2340 R2341 R2342 R2343 R2344 R2287 R2337 R2288 R2595</t>
  </si>
  <si>
    <t>Financijski rashodi</t>
  </si>
  <si>
    <t>R2591</t>
  </si>
  <si>
    <t>Rashodi poslovanja - vlastiti prihodi rezultat</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</si>
  <si>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</si>
  <si>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</si>
  <si>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</si>
  <si>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</si>
  <si>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</si>
  <si>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Ostale intelektualne usluge- zaštita na radu</t>
  </si>
  <si>
    <t>Ugovorom preuzet financijske obveze za rad reciklažnog dvorišta</t>
  </si>
  <si>
    <t xml:space="preserve">Zamjena postojeće rasvjete energetski učinkovitijom zbog smanjenja troškova </t>
  </si>
  <si>
    <t>Školska prehrana djece za djecu slabijeg imovinskog stanja</t>
  </si>
  <si>
    <t>Tekući projekt T160006 Sufinanciranje otvaranja kušaonica na području Grada Požege</t>
  </si>
  <si>
    <t>Sufinanciranje kušaonica</t>
  </si>
  <si>
    <t>Ispunjavanje zakonom propisanih obveza po pitanju zaštite na radu</t>
  </si>
  <si>
    <t>1.4.</t>
  </si>
  <si>
    <t>2.2.</t>
  </si>
  <si>
    <t>3.1.</t>
  </si>
  <si>
    <t xml:space="preserve">R0587 </t>
  </si>
  <si>
    <t xml:space="preserve">R2451 </t>
  </si>
  <si>
    <t>Kapitalni projekt K230030 IZGRADNJA TRIBINE NA STADIONU SLAVONIJE</t>
  </si>
  <si>
    <t>Kapitalni projekt K230031 REKONSTRUKCIJA TRGA SV. TROJSTVA</t>
  </si>
  <si>
    <t>Tekući projekt T230005 PROJEKT "PETICA ZA DVOJE - V. FAZA"</t>
  </si>
  <si>
    <t>Tekući projekt T230002 POŽEŠKI LIMAČI - II. FAZA</t>
  </si>
  <si>
    <t xml:space="preserve">Program 2322 NABAVA SPREMNIKA ZA ODVOJENO PRIKUPLJANJE KOMUNALNOG OTPADA </t>
  </si>
  <si>
    <t>Nabava spremnika</t>
  </si>
  <si>
    <t>R2506-1 R2507-1 R2778</t>
  </si>
  <si>
    <t>R1042-2</t>
  </si>
  <si>
    <t xml:space="preserve">R2333 R2334 R2356 R2335 R2339 </t>
  </si>
  <si>
    <t>R1365</t>
  </si>
  <si>
    <t>Nogostup u Zagrebačkoj ulici</t>
  </si>
  <si>
    <t>Ostalo</t>
  </si>
  <si>
    <t>Ulaganja u kapelice:Nova Lipa, Laze, Stara Lipa, Alaginci, Golobrdci,Ugarci, Škrabutnik, Bankovci i dr.</t>
  </si>
  <si>
    <t>Kapitalni projekt K150044 REKONSTRUKCIJA ZIDNOG OSLIKA U KUĆI ARCH</t>
  </si>
  <si>
    <t>Restauracija zidnog oslika u Kući Arch na Trgu Sv.Trojstva u Požegi</t>
  </si>
  <si>
    <t>Parkiralište u Švearovoj ulici</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</si>
  <si>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</si>
  <si>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</si>
  <si>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</si>
  <si>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</si>
  <si>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</si>
  <si>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</si>
  <si>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</si>
  <si>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Zbog povećanja broja djece za koje je potrebno osigurati smještaj u vrtiću namjera je izgraditi vrtić, stoga treba pristupiti projektiranju</t>
  </si>
  <si>
    <t>Kapitalni projekt K150054 IZGRADNJA ZGRADE POVIJESNOG ARHIVA</t>
  </si>
  <si>
    <t>Izgradnja zgrade povijesnog arhiva</t>
  </si>
  <si>
    <t>PROGRAM 1604 ELEMENTARNE NEPOGODE</t>
  </si>
  <si>
    <t>Tekući projekt T160002 Sanacija šteta od prirodne nepogode</t>
  </si>
  <si>
    <t>Tekući projekt T160006 PROJEKT JAVNI RADOVI - OTKLANJNAJE POSLJEDICA ELEMENTARNE NEPOGODE</t>
  </si>
  <si>
    <t>Tekući projekt T340003 NAŠA ŠKOLSKA UŽINA III</t>
  </si>
  <si>
    <t>Kapitalni projekt K230001 ULAGANJE U PARTNERSKA PODRUČJA POŽEGA-KREŠEVO</t>
  </si>
  <si>
    <t>Poboljšati edukacijske i komunalne uvjete u obrazovnim institucijama prijavitelja i partnera te ostvariti bolje uvjete obrazovanja.</t>
  </si>
  <si>
    <t>Program 2338 ULAGANJE U STEM PODRUČJA</t>
  </si>
  <si>
    <t>Tekući projekt T230001 STEM - MUSICLAB</t>
  </si>
  <si>
    <t>Jačanje kapaciteta organizacija civilnoga društva za aktivno uključivanje djece i mladih te opće populacije u popularizaciju STEM-a.</t>
  </si>
  <si>
    <t>Tekući projektT230002STEM - BETS</t>
  </si>
  <si>
    <t>Dnevnice i naknade</t>
  </si>
  <si>
    <t>Plaće za zaposlene, dnevnice za službeni put u zemlji, naknade za smještaj na službenom putu u inozemstvu</t>
  </si>
  <si>
    <t>Program 2339 ONLINE YOUTH BIG BAND CROATIA</t>
  </si>
  <si>
    <t>Tekući projekt T230001 ONLINE YOUTH BIG BAND CROATIA</t>
  </si>
  <si>
    <t>R3885 R3886</t>
  </si>
  <si>
    <t>Povećanje socijalne uključenosti osoba mlađih od 25 i starijih od 54 godine sudjelovanjem u kulturnim i umjetničkim aktivnostima putem interneta</t>
  </si>
  <si>
    <t>Program 2340 ČITAM</t>
  </si>
  <si>
    <t>Tekući projekt T230001 ČITAM</t>
  </si>
  <si>
    <t>Plaće za zaposlene, doprinosi za zdravstveno osiguranje, promiđbeni materijal</t>
  </si>
  <si>
    <t>Program 2341 ZDRAVI ODABIR</t>
  </si>
  <si>
    <t>Tekući projekt T230001 ZDRAVI ODABIR</t>
  </si>
  <si>
    <t>R3990 R3991 R3992 R3993</t>
  </si>
  <si>
    <t>Tekući projekt T250003 MI ZA ZAJEDNICU</t>
  </si>
  <si>
    <t>Rashodi poslovanja - donacije</t>
  </si>
  <si>
    <t>R3947 R3948</t>
  </si>
  <si>
    <t>Tekući projekt T250004 DOBRE VIBRACIJE</t>
  </si>
  <si>
    <t>R3949 R3950</t>
  </si>
  <si>
    <t>Tekući projektT250006PETICA ZA DVOJE - V. FAZA</t>
  </si>
  <si>
    <t>Tekući projekt T250005 NOVIM ZNANJIMA DO USPJEŠNOSTI</t>
  </si>
  <si>
    <t>R3951 R3952</t>
  </si>
  <si>
    <t xml:space="preserve">R3953 R3954 R3955 </t>
  </si>
  <si>
    <t>R3961 R3962 R3963 R3964 3965</t>
  </si>
  <si>
    <t>Tekući projekt T250007 STEM - MUSICLAB</t>
  </si>
  <si>
    <t>Tekući projekt T250008 STEM - BETS</t>
  </si>
  <si>
    <t>1.5.</t>
  </si>
  <si>
    <t>Ulica Franje Thauzya</t>
  </si>
  <si>
    <t>Parkiralište u Babinom viru</t>
  </si>
  <si>
    <t>Priprema izgradnje nove zgrade za smještaj Povijesnog arhiva u Požegi</t>
  </si>
  <si>
    <t>Usluge na obnovi objekata u vlasništvu Grada Požege</t>
  </si>
  <si>
    <t>Povećanje socijalne uključenosti pripadnika ciljanih skupina kroz razvoj čitalačke pismenosti te podizanje razine svijesti o važnosti kulture čitanja i pismenosti.</t>
  </si>
  <si>
    <t>Cilj je povećati znanja i svijest o važnosti promocije zdravlja i prevencije bolesti kroz provedbu niza edukacija o važnosti zdrave prehrane, kretanju, održavanju oralne higijene, njihovoj važnosti i utjecaju na zdravlje svakog pojedinca, te na taj način preventivno pomoći djeci, mladima, roditeljima i prosvjetnim djelatnicima, kako bi u najranijoj dobi ukazali na problem pretilosti i nezdrave prehrambene navike, koje se žele suzbiti u djetinjstvu i adolescenciji, te stvoriti preduvjete za kvalitetan život i prevenciju bolesti.</t>
  </si>
  <si>
    <t>n</t>
  </si>
  <si>
    <t>Naknade po obračunu Fonda za zaštitu okoliša</t>
  </si>
  <si>
    <t>Tijekom godine otklanjanja uočenih nedostataka na postojećim mostovima po potrebi, most u Ulici Matije Gupca u Dervišagi</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</si>
  <si>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</si>
  <si>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</si>
  <si>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</si>
  <si>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</si>
  <si>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R0607 R0607-2 R3983  R3985</t>
  </si>
  <si>
    <t>Tekući projekt T130002 IZGRADNJA AZILA</t>
  </si>
  <si>
    <t>R4219 R4219-1</t>
  </si>
  <si>
    <t>Aktivnost A140001  ZAJEDNIČKE AKTIVNOSTI UPRAVLJANJA I ODRŽAVANJA</t>
  </si>
  <si>
    <t>Plin</t>
  </si>
  <si>
    <t>R4249</t>
  </si>
  <si>
    <t>R4283</t>
  </si>
  <si>
    <t>R4255</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</si>
  <si>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</si>
  <si>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</si>
  <si>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</si>
  <si>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</si>
  <si>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</si>
  <si>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</si>
  <si>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</si>
  <si>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</si>
  <si>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R4292</t>
  </si>
  <si>
    <t>R4293</t>
  </si>
  <si>
    <t>Sredstva predviđena za električnu energiju za potrebe športskh objekata</t>
  </si>
  <si>
    <t>Sredstva predviđena za potrošnju plina za potrebe športskih objekata</t>
  </si>
  <si>
    <t>Usluge tekućeg i investicijskog održavanja</t>
  </si>
  <si>
    <t>Opskrba vodom, iznošenje i odvoz smeća, dimnjačarske i ekološke usluge</t>
  </si>
  <si>
    <t>Aktivnost A140003 ODRŽAVANJE MJESNIH DOMOVA</t>
  </si>
  <si>
    <t>Aktivnost A140005  ODRŽAVANJE POSLOVNIH PROSTORA</t>
  </si>
  <si>
    <t>Zbog dotrajalosti gradskih poslovnih prostora potrebno je planirati sredstva za izvođenje nužnih radova tijekom godine čiju opravdanostutvrđuju stručne službe Grada</t>
  </si>
  <si>
    <t>R4256</t>
  </si>
  <si>
    <t>Aktivnost A140004  ODRŽAVANJE STAMBENIH PROSTORA</t>
  </si>
  <si>
    <t xml:space="preserve">R1833 </t>
  </si>
  <si>
    <t xml:space="preserve">R0574  </t>
  </si>
  <si>
    <t>R1968-1 R1968 R1968-2</t>
  </si>
  <si>
    <t>Dodatna ulaganja na sportskim terenima u skladu s prijedlozima i utvrđenoj nužnosti stručnih službi</t>
  </si>
  <si>
    <t>R0592-1 R0592-3</t>
  </si>
  <si>
    <t>Kapitalni projekt  K150039   REKONSTRUKCIJA STAROG GRADA</t>
  </si>
  <si>
    <t>R1754 R1754-2</t>
  </si>
  <si>
    <t>Rekonstrukcija Starog grada</t>
  </si>
  <si>
    <t>Kapitalni projekt K150052 ULAGANJA U NOGOMETNI TEREN NA STADIONU NK SLAVONIJA</t>
  </si>
  <si>
    <t>Ulaganja u nogometni teren na stadionu NK Slavonija</t>
  </si>
  <si>
    <t>R3633-1 R3633-2</t>
  </si>
  <si>
    <t>Zbog povećanja broja djece za koje je potrebno osigurati smještaj u vrtiću namjera je izgraditi vrtić.</t>
  </si>
  <si>
    <t>R2448</t>
  </si>
  <si>
    <t>R1028-1 R1028-4</t>
  </si>
  <si>
    <t xml:space="preserve">R2504-3 R2504-2 </t>
  </si>
  <si>
    <t xml:space="preserve">Izgradnja sportske dvorane uz školu A.Kanižlića zbog kvalitetnije realizacije školskih programa. </t>
  </si>
  <si>
    <t>R0695 R0695-2</t>
  </si>
  <si>
    <t xml:space="preserve">Revitalizacija javnih površina koja se temelji 
na društveno korisnom radu jer su u program
uključene  osobe u nepovoljnom položaju 
na tržištu rada te nezaposlene osobe s ugroženih područja
</t>
  </si>
  <si>
    <t xml:space="preserve">R2718 R2718-1 </t>
  </si>
  <si>
    <t>Tekući projekt T230006 PROJEKT "PETICA ZA DVOJE - VI. FAZA"</t>
  </si>
  <si>
    <t>Tekući projekt T230003 PUK 50</t>
  </si>
  <si>
    <t>Tekući projekt T230002 PUK III FAZA</t>
  </si>
  <si>
    <t xml:space="preserve">Tekući projekt T230002 NABAVA SPREMNIKA ZA ODVOJENO PRIKUPLJANJE KOMUNALNOG OTPADA U DJEČJIM VRTIĆIMA </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</si>
  <si>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</si>
  <si>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Program 2324 ENERGETSKA OBNOVA ZGRADE PREKRŠAJNOG SUDA U ULICI MATIJE GUPCA</t>
  </si>
  <si>
    <t>Kapitalni projekt K230001 ENERGETSKA OBNOVA ZGRADE PREKRŠAJNOG SUDA U ULICI MATIJE GUPCA</t>
  </si>
  <si>
    <t>R4202 R4203 R4202-1 R4203-1</t>
  </si>
  <si>
    <t>Tekući projekt T340004 NAŠA ŠKOLSKA UŽINA IV</t>
  </si>
  <si>
    <t>R4207 R4208 R4209</t>
  </si>
  <si>
    <t>R2513 R2514  R2513-1 R2514-1</t>
  </si>
  <si>
    <t>Program 2337 PROGRAMI PREKOGRANIČNE SURADNJE</t>
  </si>
  <si>
    <t>R3871 R3872 R3873 R3874 R3875 R3876</t>
  </si>
  <si>
    <t>R3877 R3878 R3879 R3880 R3881 R3882 R3883 R3884</t>
  </si>
  <si>
    <t>R0627-1 R0628-1 R0629-1 R0631-1 R0632-1 R0633-1 R0634-1 R0626-1</t>
  </si>
  <si>
    <t>Rashodi poslovanja – vlastiti prihodi- rezultat prethodne godine</t>
  </si>
  <si>
    <t>R2282</t>
  </si>
  <si>
    <t xml:space="preserve">R2289 R2596 R2572-1 R2290 R2291 R2292 R2293 R2345 </t>
  </si>
  <si>
    <t>R4290</t>
  </si>
  <si>
    <t>R0835-1</t>
  </si>
  <si>
    <t>R4294 R4295 R4296</t>
  </si>
  <si>
    <t>R0581 R0581-5</t>
  </si>
  <si>
    <t>Izrada projektne dokumentacije za rekonstrukciju šetališta i osmišljavanje sadržaja kako bi se vrlo vrijedan prostor u gradu kvalitetnije približio građanima i posjetiteljima Grada Požege</t>
  </si>
  <si>
    <t>R3986-1 R3986-2</t>
  </si>
  <si>
    <t>R2670 R2671 R3640</t>
  </si>
  <si>
    <t>Subvencije obrtnicima i trgovačkim društvima</t>
  </si>
  <si>
    <t>R2681-1 R2681-3</t>
  </si>
  <si>
    <t>R4182 R4183 R4184 R4185 R4186 R4187 R4188 R4189 R4190 R4191 R4192 R4193 R4194 R4195 R4196 R4197 R4198 R4199 R4200</t>
  </si>
  <si>
    <t>Dodatna ulaganja na građevinskim objektima i usluge promidžbe i informiranja (Zgrada Prekršajnog suda)</t>
  </si>
  <si>
    <t>Energetska obnova zgrade Prekršajnog suda koja će omogućiti bolji društveni život lokalnoj zajednici</t>
  </si>
  <si>
    <t>R0680-1 R0612-1 R1457 R1369 R1117 R2336</t>
  </si>
  <si>
    <t xml:space="preserve">R0616, R1606, R1118, R1605, R0671, R0619, R0621, R0622, </t>
  </si>
  <si>
    <t>R0636 R0638 R0639 R0640 R0834 R1227 R2480 R0646 R0647</t>
  </si>
  <si>
    <t>R2302 R2598 R2418 R2446 R2447</t>
  </si>
  <si>
    <t>Zbog potrebe zbrinjavanja napuštenih životinja sukaldno zakonskoj obvezi potrebno je pristupiti projektiranju i izgradnji objekta za smještaj i skrb o napuštenim životinjama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</si>
  <si>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</si>
  <si>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</si>
  <si>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</si>
  <si>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</si>
  <si>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</si>
  <si>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</si>
  <si>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</si>
  <si>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</si>
  <si>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Nakon provedenog urbanističko-arhitektonskog natječaja, potrebno je izraditi projektnu dokumentaciju za ishođenje građevinske dozvole, te pristupiti radovima rekonstrukcije</t>
  </si>
  <si>
    <t xml:space="preserve">                                                                                                                                                                                                                                                                                                                                                                                                                                                                                                                                                                                                                                                                                                                                                                                                                            </t>
  </si>
  <si>
    <r>
      <t>Kapitalni projekt  K150002</t>
    </r>
    <r>
      <rPr>
        <sz val="12"/>
        <color rgb="FF00000A"/>
        <rFont val="Calibri"/>
        <family val="2"/>
        <charset val="238"/>
        <scheme val="minor"/>
      </rPr>
      <t xml:space="preserve">    </t>
    </r>
    <r>
      <rPr>
        <b/>
        <sz val="12"/>
        <color rgb="FF00000A"/>
        <rFont val="Calibri"/>
        <family val="2"/>
        <charset val="238"/>
        <scheme val="minor"/>
      </rPr>
      <t>ULAGANJE U ŠPORTSKE OBJEKTE</t>
    </r>
  </si>
  <si>
    <r>
      <t>Kapitalni projekt  K150003</t>
    </r>
    <r>
      <rPr>
        <sz val="12"/>
        <color rgb="FF00000A"/>
        <rFont val="Calibri"/>
        <family val="2"/>
        <charset val="238"/>
        <scheme val="minor"/>
      </rPr>
      <t xml:space="preserve">    </t>
    </r>
    <r>
      <rPr>
        <b/>
        <sz val="12"/>
        <color rgb="FF00000A"/>
        <rFont val="Calibri"/>
        <family val="2"/>
        <charset val="238"/>
        <scheme val="minor"/>
      </rPr>
      <t>ULAGANJE U ŠPORTSKE TERENE</t>
    </r>
  </si>
  <si>
    <r>
      <t>Kapitalni projekt  K150007</t>
    </r>
    <r>
      <rPr>
        <sz val="12"/>
        <color rgb="FF00000A"/>
        <rFont val="Calibri"/>
        <family val="2"/>
        <charset val="238"/>
        <scheme val="minor"/>
      </rPr>
      <t xml:space="preserve">    </t>
    </r>
    <r>
      <rPr>
        <b/>
        <sz val="12"/>
        <color rgb="FF00000A"/>
        <rFont val="Calibri"/>
        <family val="2"/>
        <charset val="238"/>
        <scheme val="minor"/>
      </rPr>
      <t>GRADSKO KAZALIŠTE POŽEGA</t>
    </r>
  </si>
  <si>
    <r>
      <t>Kapitalni projekt  K150012</t>
    </r>
    <r>
      <rPr>
        <sz val="12"/>
        <color rgb="FF00000A"/>
        <rFont val="Calibri"/>
        <family val="2"/>
        <charset val="238"/>
        <scheme val="minor"/>
      </rPr>
      <t xml:space="preserve">    </t>
    </r>
    <r>
      <rPr>
        <b/>
        <sz val="12"/>
        <color rgb="FF00000A"/>
        <rFont val="Calibri"/>
        <family val="2"/>
        <charset val="238"/>
        <scheme val="minor"/>
      </rPr>
      <t>ULAGANJA U KAPELICE</t>
    </r>
  </si>
  <si>
    <r>
      <t>Kapitalni projekt  K150013</t>
    </r>
    <r>
      <rPr>
        <sz val="12"/>
        <color rgb="FF00000A"/>
        <rFont val="Calibri"/>
        <family val="2"/>
        <charset val="238"/>
        <scheme val="minor"/>
      </rPr>
      <t xml:space="preserve">    </t>
    </r>
    <r>
      <rPr>
        <b/>
        <sz val="12"/>
        <color rgb="FF00000A"/>
        <rFont val="Calibri"/>
        <family val="2"/>
        <charset val="238"/>
        <scheme val="minor"/>
      </rPr>
      <t>ULAGANJA U DRUŠTVENE DOMOVE</t>
    </r>
  </si>
  <si>
    <r>
      <t xml:space="preserve"> Kapitalni projekt  K150009</t>
    </r>
    <r>
      <rPr>
        <sz val="12"/>
        <color rgb="FF00000A"/>
        <rFont val="Calibri"/>
        <family val="2"/>
        <charset val="238"/>
        <scheme val="minor"/>
      </rPr>
      <t xml:space="preserve">    </t>
    </r>
    <r>
      <rPr>
        <b/>
        <sz val="12"/>
        <color rgb="FF00000A"/>
        <rFont val="Calibri"/>
        <family val="2"/>
        <charset val="238"/>
        <scheme val="minor"/>
      </rPr>
      <t xml:space="preserve"> ULAGANJA U AUTOBUSNA STAJALIŠTA</t>
    </r>
  </si>
  <si>
    <r>
      <t>Kapitalni projekt  K150017</t>
    </r>
    <r>
      <rPr>
        <sz val="12"/>
        <color rgb="FF00000A"/>
        <rFont val="Calibri"/>
        <family val="2"/>
        <charset val="238"/>
        <scheme val="minor"/>
      </rPr>
      <t xml:space="preserve">    </t>
    </r>
    <r>
      <rPr>
        <b/>
        <sz val="12"/>
        <color rgb="FF00000A"/>
        <rFont val="Calibri"/>
        <family val="2"/>
        <charset val="238"/>
        <scheme val="minor"/>
      </rPr>
      <t xml:space="preserve"> ULAGANJE U POSLOVNE I STAMBENE PROSTORE</t>
    </r>
  </si>
  <si>
    <r>
      <t xml:space="preserve">PROGRAM 1901 </t>
    </r>
    <r>
      <rPr>
        <sz val="12"/>
        <color rgb="FF00000A"/>
        <rFont val="Calibri"/>
        <family val="2"/>
        <charset val="238"/>
        <scheme val="minor"/>
      </rPr>
      <t xml:space="preserve"> </t>
    </r>
    <r>
      <rPr>
        <b/>
        <sz val="12"/>
        <color rgb="FF00000A"/>
        <rFont val="Calibri"/>
        <family val="2"/>
        <charset val="238"/>
        <scheme val="minor"/>
      </rPr>
      <t>DONACIJE DVD-u</t>
    </r>
  </si>
  <si>
    <t>R4251 R4251-1</t>
  </si>
  <si>
    <t>R4252 R4307</t>
  </si>
  <si>
    <t>Usluge čuvanja imovine i osoba i ostale usluge</t>
  </si>
  <si>
    <t>R2666 R2666-1</t>
  </si>
  <si>
    <t>R1087 R1086 R1162 R4512</t>
  </si>
  <si>
    <t>Kapitalni projekt K150003 IZGRADNJA VODOVODA I KANALIZACIJE</t>
  </si>
  <si>
    <t>R0576-1</t>
  </si>
  <si>
    <t>R1834 R1834-1 R1834-2</t>
  </si>
  <si>
    <t>R1835 R1835-1 R1835-2</t>
  </si>
  <si>
    <t>R3631 R2026-1 R2026-3 R3631-1</t>
  </si>
  <si>
    <t>R2208 R4455</t>
  </si>
  <si>
    <t>Kapitalni projekt K150047 ULAGANJE U OBJEKT GRADSKE UPRAVE</t>
  </si>
  <si>
    <t xml:space="preserve">R0599 R0599-3 R0599-2  R0599-5 R0599-6 R0599-8 </t>
  </si>
  <si>
    <t>R0672 R0672-2 R672-3</t>
  </si>
  <si>
    <t>Tekući projekt T160001 ELEMENTARNE NEPOGODE</t>
  </si>
  <si>
    <t>Naknade štete uzrokovane prirodnom katastarofom</t>
  </si>
  <si>
    <t>R1159-3</t>
  </si>
  <si>
    <t>Program 1608 JAVNI RADOVI U KOMUNALNOM GOSPODARSTVU</t>
  </si>
  <si>
    <t>Tekući projekt T160003 PROJEKT JAVNI RADOVI - REVITALIZACIJA JAVNIH POVRŠINA</t>
  </si>
  <si>
    <t>R4509 R4510 R4511 R4506 R4507 R4508</t>
  </si>
  <si>
    <t>R1281, R1283, R1022, R2102, R4456</t>
  </si>
  <si>
    <t>R2306 R2307 R3644 R3645 R4457 R4458 R2309 R2311 R2433 R3646 R2758 R2557 R4459 R4460 R4461 R2313 R2314 R2558 R4462 R2559 R4463 R4464 R2316 R4465 R2774 R4465-1 R2316-6 R2316-7  R2306-1 R2307-1 R4457-1 R4458-1 R4315-1 R2309-1 R2311-1 R2433-1 R2557-1 R4459-1 R4460-1 R4461-1 R2313-1 R2314-1 R2518 R4466 R2650 R2558-1 R2559-1 R2559-3 R4319-1 R4464-1 R2316-1 R2316-4 R4467 R2316-3 R2316-5</t>
  </si>
  <si>
    <t>R2712-4 R2712-1 R3978 R4429 R2714 R2715 R4516 R2716 R2717 R4430 R4469 R4470 R4248 R4431 R3647 R3648 R4257 R2712-3</t>
  </si>
  <si>
    <t>Program 2308 KAPITALNA ULAGANJA U KOMUNALNU INFRASTRUKTURU KROZ EU</t>
  </si>
  <si>
    <t>Kapitalni projekt K230005 REKONSTRUKCIJA ULICE DR. FRANJE TUĐMANA</t>
  </si>
  <si>
    <t>R4479 R4479-1</t>
  </si>
  <si>
    <t>R2633 R2635 R2636 R2639</t>
  </si>
  <si>
    <t>R4494 R4495 R3859 R3860 R3861 R3860-1 R3861-1</t>
  </si>
  <si>
    <t>R3869 R3869-1</t>
  </si>
  <si>
    <t>Kapitalni projekt K230002 PREKOGRANIČNA SURADNJA POŽEGA-SENTA-NOVI</t>
  </si>
  <si>
    <t>R4472 R4473 R4475 R4473-1 R4475-1</t>
  </si>
  <si>
    <t>Kapitalni projekt K230003 PREKOGRANIČNA SURADNJA POŽEGA-SOMBOR</t>
  </si>
  <si>
    <t>R4476 R4477 R4476-1 R4477-1</t>
  </si>
  <si>
    <t>Program 2342 IZRADA PROJEKTNO TEHNIČKE DOKUMENTACIJE KROZ NPOO</t>
  </si>
  <si>
    <t>Kapitalni projekt K230001 IZGRADNJA OŠ U NASELJU BABIN VIR</t>
  </si>
  <si>
    <t>Izrada projektne dokumentacije za izgradnju Oš u naselju Babin Vir</t>
  </si>
  <si>
    <t>R4480 R4480-1</t>
  </si>
  <si>
    <t xml:space="preserve">Izgradnja škole zbog kvalitetnije realizacije školskih programa. </t>
  </si>
  <si>
    <t>Kapitalni projekt K230002 SMART CITY POŽEGA</t>
  </si>
  <si>
    <t>R4481 R4481-1</t>
  </si>
  <si>
    <t>Program 2343 ITU MEHANIZAM</t>
  </si>
  <si>
    <t>R4482 R4482-1</t>
  </si>
  <si>
    <t>Kapitalni projekt K230001 SRUP</t>
  </si>
  <si>
    <t>Program 2344 RJEŠAVANJE PRISTUPAČNOSTI OSOBAMA S INVALIDITETOM</t>
  </si>
  <si>
    <t>Kapitalni projekt K230001 UGRADNJA KOSO PODIZNE PLATFORME GLAZBENA ŠKOLA POŽEGA</t>
  </si>
  <si>
    <t>R4484 R4484-1</t>
  </si>
  <si>
    <t>Kapitalni projekt K230002 UGRADNJA PODIZNE PLATFORME OŠ DOBRIŠA CESARIĆ</t>
  </si>
  <si>
    <t>R4485-1 R4485</t>
  </si>
  <si>
    <t>Program 2345 SANACIJA DIVLJIH ODLAGALIŠTA</t>
  </si>
  <si>
    <t>Kapitalni projekt K230001 SANACIJA DIVLJIH ODLAGALIŠTA - VIDOVCI</t>
  </si>
  <si>
    <t>R4486 R4486-1 R4487 R4487-1</t>
  </si>
  <si>
    <t>Kapitalni projekt K230002 SANACIJA DIVLJIH ODLAGALIŠTA - VILLARE</t>
  </si>
  <si>
    <t>R4488 R4489 R4488-1 R4489-1</t>
  </si>
  <si>
    <t>Program 2346 PROGRAM ZAŠTITE I OČUVANJA NEPOKRETNIH KULTURNIH DOBARA</t>
  </si>
  <si>
    <t>Kapitalni projekt K230001 STARI GRAD</t>
  </si>
  <si>
    <t>R4490 R4490-1</t>
  </si>
  <si>
    <t>Program 2347 PROGRAM POTICANJA OBNOVLJIVIH IZVORA ENERGIJE</t>
  </si>
  <si>
    <t>Kapitalni projekt K230001 DVORANA TOMISLAV PIRC - FOTONAPONSKA ELEKTRANA</t>
  </si>
  <si>
    <t>R4492 R4492-1</t>
  </si>
  <si>
    <t>R0610-2 R0614-3 R619-2 R0629-4 R0632-2 R0633-3 R0626-3 R1004-2 R0640-2 R0653-1</t>
  </si>
  <si>
    <t>R0629-5 R0632-3 R0626-5 R1004-4 R0640-3 R4265</t>
  </si>
  <si>
    <t>13.</t>
  </si>
  <si>
    <t>Rashodi poslovanja - pomoći - rezultat</t>
  </si>
  <si>
    <t>R0629-3 R1004-5 R0640-6</t>
  </si>
  <si>
    <t>14.</t>
  </si>
  <si>
    <t>Rashodi poslovanja donacije rezultat</t>
  </si>
  <si>
    <t>R0629-7</t>
  </si>
  <si>
    <t>Postrojenja i oprema - vlastiti prihodi - rezultat</t>
  </si>
  <si>
    <t>R0655-6</t>
  </si>
  <si>
    <t>Postrojenja i oprema - pomoći-rezultat</t>
  </si>
  <si>
    <t>Postrojenja i oprema - donacije - rezultat</t>
  </si>
  <si>
    <t>R0655-9</t>
  </si>
  <si>
    <t>R2299 R2355 R2300 R2301 R2573-1 R4399</t>
  </si>
  <si>
    <t>R2282-1 R2283-1 R2290-1 R2291-1</t>
  </si>
  <si>
    <t>R2282-2 R2291-2</t>
  </si>
  <si>
    <t>R2600-1 R2601-1 R4400-1 R2602-1 R4401-1 R2599 R4402-1 R2603-1 R4403-1 R2707 R4405-1 R2708 R2709 R2710</t>
  </si>
  <si>
    <t>R2600 R2601 R4400 R2602 R4401 R2599-1 R4402 R2603 R4403 R2707-1 R4404 R4346 R4405 R2708-1 R2709-1 R2710-1</t>
  </si>
  <si>
    <t>R3956 R3957 R3958 R3959 R3960 R4417</t>
  </si>
  <si>
    <t>Tekući projekt T250009 PROJEKT BOND II - HAMAG BICRO</t>
  </si>
  <si>
    <t>Tekući projekt T250010 PROJEKT PREKOGRANIČNE SURADNJE RH I RS</t>
  </si>
  <si>
    <t>R4415 R4416 R4414</t>
  </si>
  <si>
    <t>R4415-1 R4416-1</t>
  </si>
  <si>
    <t>Uređenje pisarnice zbog stvaranja boljih uvjeta za komunikaciju s građanima i ostale aktivnosti u zgradi</t>
  </si>
  <si>
    <t>Dodatna ulaganja na zgradi Gradske uprave</t>
  </si>
  <si>
    <t>Rekonstrukcija ulice dvosmjernog prometa, izvođenje okomitih i uzdužnih parkirnih mjesta, izgradnju kružnog toka, djelomičnu obnovu kolnika ostalih križanja, zatim instalaciju sustava odvodnje, urbane opreme i javne rasvjete te stručni nadzor nad izvođenjem radova.</t>
  </si>
  <si>
    <t>Ulaganje u ceste</t>
  </si>
  <si>
    <t>Trošak izrade projektno-tehničke dokumentacije, promotivni članak i trošak službenog puta</t>
  </si>
  <si>
    <t>Stvoriti preduvjete za implementaciju projekata u području digitalne transformacije i zelene tranzicije</t>
  </si>
  <si>
    <t>Intelektualne usluge</t>
  </si>
  <si>
    <t>Izrada Strategije razvoja urbanog područja Grada Požege</t>
  </si>
  <si>
    <t>Ugradnja podizne platforme radi prilagodbe osoba s invaliditetom</t>
  </si>
  <si>
    <t>Komunalne i intelektualne usluge</t>
  </si>
  <si>
    <t>Sanacija okoliša i uklanjanje otpada</t>
  </si>
  <si>
    <t xml:space="preserve">Izrada projektno-tehničke dokumentacije </t>
  </si>
  <si>
    <t>Kroz ugradnju fotonopansko elektrane povečalo bi se korištenje obnovljivih izvora energije.</t>
  </si>
  <si>
    <t>Izrada dokumentacije postojećeg stanja i konzervatorske dokumentacije za revitalizaciju lokaliteta.</t>
  </si>
  <si>
    <t>Kapitalni projekt K150023 ENERGETSKI EKOLOŠKI UČINKOVITA JAVNA RASVJETA</t>
  </si>
  <si>
    <t>R2503-2 R2503-1 R2503</t>
  </si>
  <si>
    <t xml:space="preserve">Javna rasvjeta </t>
  </si>
  <si>
    <t>Povećanje energetske učinkovitosti javne rasvjete zamjenom postojećih rasvjetnh tijela radi zaštite okoliša i smanjenje potrošnje elktrične energije</t>
  </si>
  <si>
    <t>Troškovi suglasnosti</t>
  </si>
  <si>
    <t xml:space="preserve">Pribavljanje suglasnosti za priključenje  </t>
  </si>
  <si>
    <t>Manjak prihoda poslovanja - pomoći-rezultat</t>
  </si>
  <si>
    <t>R4009</t>
  </si>
  <si>
    <t>Ostale nespomenute usluge</t>
  </si>
  <si>
    <t>R4591</t>
  </si>
  <si>
    <t>Postavljanje božičnih ukrasa</t>
  </si>
  <si>
    <t>Pogram zaštite divljači</t>
  </si>
  <si>
    <t>R4588 R4590 R4589</t>
  </si>
  <si>
    <t>Sredstva potrebna za izradu Programa zaštite divljači, te sredstva za provođenje samog programa</t>
  </si>
  <si>
    <t>R1165, R1165-2 R1165-1</t>
  </si>
  <si>
    <t xml:space="preserve">R0573 R0573-2 R0573-1 R0572-4 </t>
  </si>
  <si>
    <t>R0570-5 R0570 R0570-11 R0570-12 R0570-3 R0570-4 R0570-16 R0570-15</t>
  </si>
  <si>
    <t>R0572 R572-2 R0572-5 R0572-3</t>
  </si>
  <si>
    <t>Kapitalni projekt K150025 IZGRADNJA ŠETNICE PO DESNOOBALNOM NASIPU RIJEKE ORLJAVE</t>
  </si>
  <si>
    <t>R2367</t>
  </si>
  <si>
    <t>R1280-1 R4513 R4513-1</t>
  </si>
  <si>
    <t>R4061 R2668-1 R4581</t>
  </si>
  <si>
    <t>R4176 R4176-1 R4176-2 R4582</t>
  </si>
  <si>
    <t>R3634-1 R3634-2 R3634-3</t>
  </si>
  <si>
    <t>Kapitalni projekt K150057 NADOGRADNJA OŠ ANTUNA KANIŽLIĆA</t>
  </si>
  <si>
    <t>Nadogradnja OŠ A. Kanižlića</t>
  </si>
  <si>
    <t>R4586</t>
  </si>
  <si>
    <t>Kapitalni projekt K150058 ULAGANJE U OBJEKT U BAŠKOJ</t>
  </si>
  <si>
    <t>Ulaganje u objekt</t>
  </si>
  <si>
    <t>R4587</t>
  </si>
  <si>
    <t>R3638 R3638-1 R4585</t>
  </si>
  <si>
    <t>R3863 R3863-1 R4592 R4592-1</t>
  </si>
  <si>
    <t>15.</t>
  </si>
  <si>
    <t>Rashodi poslovanja - prihodi za posebne namjene</t>
  </si>
  <si>
    <t>R0640-5</t>
  </si>
  <si>
    <t xml:space="preserve">Postrojenja i oprema - vlastiti prihodi </t>
  </si>
  <si>
    <t>R3690-2</t>
  </si>
  <si>
    <t>R2294 R2346 R2347 R2348 R2349 R2350 R2590 R2351 R2352 R2295 R2296 R2297 R2711 R2597 R2417 R2298 R2354</t>
  </si>
  <si>
    <t>R4406 R4407 R4408 R4409 R4410 R4411 R4412 R4413 R4562 R4563 R4564 R4565</t>
  </si>
  <si>
    <t>Tekući projektT250006PETICA ZA DVOJE - VI. FAZA</t>
  </si>
  <si>
    <t>R0552-3  R0552-1  R0552-5 R0552-6 R0552-7 R1295 R0552-2</t>
  </si>
  <si>
    <t>R0569 R0569-3 R0569-6  R0569-11  R0569-2  R0569-12  R0569-1</t>
  </si>
  <si>
    <t>R1832 R4137 R4137-1 R4137-2</t>
  </si>
  <si>
    <t>R0591-1 R0591-2</t>
  </si>
  <si>
    <t>R2660-1 R2660</t>
  </si>
  <si>
    <t>R4302 R4008 R4498 R4303 R4304 R3641-1 R3642-1 R3643-1 R4524</t>
  </si>
  <si>
    <t>R1458  R1458-1 R1458-3</t>
  </si>
  <si>
    <t>R4221-3 R4221 R4222 R4223 R4224 R4225 R4226 R4570 R4227 R4228 R4229 R4230 R4579 R4221-2</t>
  </si>
  <si>
    <t>R2688 R3652 R4179 R4201 R2689 R3653 R4571 R2690 R2691 R2692 R2693 R2695 R2696 R2697 R4577 R2698 R2699</t>
  </si>
  <si>
    <t>R3994 R3995 R4580</t>
  </si>
  <si>
    <t>R1604 R0673-2 R0614-2 R0620 R0629-2 R0631-5 R4526 R2422-1</t>
  </si>
  <si>
    <t>R0655-8 R4539 R4538 R3690</t>
  </si>
  <si>
    <t>R4566 R4583 R4584 R4567 R4568</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</si>
  <si>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</si>
  <si>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</si>
  <si>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</si>
  <si>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</si>
  <si>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Prometnica, pješačka staza i parkirališta u ulicama Dobriše Cesarića i Josipa RunjaninaUlica D.Cesarića - produžetak</t>
  </si>
  <si>
    <t>4.1.</t>
  </si>
  <si>
    <t>4.2.</t>
  </si>
  <si>
    <t>4.3.</t>
  </si>
  <si>
    <t>Parkiralište kod teniskih terena</t>
  </si>
  <si>
    <t>Nužni radovi nakon dovršetka rekonstrukcije mreže od strane HEP-a.</t>
  </si>
  <si>
    <t>Prilagodba postojeće šetnice</t>
  </si>
  <si>
    <t>Za potrebe treniranja nogometnih ekipa u sklopu kompleksa Nogometnog stadiona Slavonija, planirano je uređenje pomoćnog igrališta s umjetnom travom, te u sklopu uređenja pomoćnog igrališta nabavlja se potrebna oprema.</t>
  </si>
  <si>
    <t>Izrada projektne dokumentacije za dogradnju osnovne škole kako bi se ostvarili bolji uvjeti za odvijanje jednosmjenskog rada.</t>
  </si>
  <si>
    <t>Izrada projektne dokumentacije kojom će se definirati mjere i opseg radova kako bi se objekt doveo u funkcionalno stanje.</t>
  </si>
  <si>
    <t>2.1.</t>
  </si>
  <si>
    <t xml:space="preserve">Rekonstrukcija javne rasvjete u Ulici Ante Starčevića, izgradnja javne rasvjete u Ulici Franje Thauzya, izgradnju javne rasvjete u ulicama Josipa Runjanina i Dobriše Cesarića, izgradnju rasvjete uz pješačku stazu u Babinom viru, most u Dervišagi, te uz odvojak u Industrijskoj ulici. </t>
  </si>
  <si>
    <t>Sudjelovanje u prilagodbi Šetnice po desnoobalnom nasipu rijeke Orljave, kojom se postojeća šetnica prilagođava za pristup osobama s invaliditetom i smanjenom pokretljivošću.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</si>
</sst>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8" x14ac:knownFonts="1">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charset val="238"/>
      <scheme val="minor"/>
    </font>
    <font>
      <sz val="12"/>
      <color rgb="FF00000A"/>
      <name val="Calibri"/>
      <family val="2"/>
      <charset val="238"/>
      <scheme val="minor"/>
    </font>
    <font>
      <b/>
      <sz val="12"/>
      <color rgb="FF00000A"/>
      <name val="Calibri"/>
      <family val="2"/>
      <charset val="238"/>
      <scheme val="minor"/>
    </font>
    <font>
      <b/>
      <sz val="12"/>
      <name val="Calibri"/>
      <family val="2"/>
      <charset val="238"/>
      <scheme val="minor"/>
    </font>
    <font>
      <sz val="12"/>
      <name val="Calibri"/>
      <family val="2"/>
      <charset val="238"/>
      <scheme val="minor"/>
    </font>
    <font>
      <sz val="12"/>
      <color rgb="FF333333"/>
      <name val="Calibri"/>
      <family val="2"/>
      <charset val="238"/>
      <scheme val="minor"/>
    </font>
    <font>
      <sz val="12"/>
      <color rgb="FF000000"/>
      <name val="Calibri"/>
      <family val="2"/>
      <charset val="238"/>
      <scheme val="minor"/>
    </font>
    <font>
      <b/>
      <sz val="10"/>
      <color indexed="9"/>
      <name val="Arial"/>
      <family val="2"/>
      <charset val="238"/>
    </font>
    <font>
      <sz val="11"/>
      <color rgb="FF000000"/>
      <name val="Times New Roman"/>
      <family val="1"/>
      <charset val="238"/>
    </font>
    <font>
      <sz val="11"/>
      <color theme="1"/>
      <name val="Times New Roman"/>
      <family val="1"/>
      <charset val="238"/>
    </font>
    <font>
      <sz val="12"/>
      <color theme="1"/>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rgb="FF00000A"/>
      </left>
      <right style="medium">
        <color rgb="FF00000A"/>
      </right>
      <top style="medium">
        <color rgb="FF00000A"/>
      </top>
      <bottom style="medium">
        <color rgb="FF00000A"/>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5" fillId="0" borderId="0" applyFont="0" applyFill="0" applyBorder="0" applyAlignment="0" applyProtection="0"/>
  </cellStyleXfs>
  <cellXfs count="207">
    <xf numFmtId="0" fontId="0" fillId="0" borderId="0" xfId="0"/>
    <xf numFmtId="0" fontId="4" fillId="0" borderId="1" xfId="0" applyFont="1" applyBorder="1" applyAlignment="1">
      <alignment horizontal="center" vertical="top"/>
    </xf>
    <xf numFmtId="0" fontId="8" fillId="0" borderId="1" xfId="0" applyFont="1" applyBorder="1" applyAlignment="1">
      <alignment vertical="top"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4" fontId="4" fillId="0" borderId="1" xfId="1" applyNumberFormat="1" applyFont="1" applyFill="1" applyBorder="1" applyAlignment="1">
      <alignment horizontal="center" vertical="center" wrapText="1"/>
    </xf>
    <xf numFmtId="0" fontId="4" fillId="0" borderId="0" xfId="0" applyFont="1"/>
    <xf numFmtId="4" fontId="7" fillId="0" borderId="1" xfId="1" applyNumberFormat="1" applyFont="1" applyFill="1" applyBorder="1" applyAlignment="1">
      <alignment horizontal="right" vertical="center" wrapText="1"/>
    </xf>
    <xf numFmtId="0" fontId="8" fillId="0" borderId="1" xfId="0" applyFont="1" applyBorder="1" applyAlignment="1">
      <alignment horizontal="center" vertical="top" wrapText="1"/>
    </xf>
    <xf numFmtId="0" fontId="4"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4" fontId="7" fillId="0" borderId="1" xfId="1" applyNumberFormat="1" applyFont="1" applyFill="1" applyBorder="1" applyAlignment="1">
      <alignment horizontal="right" vertical="center"/>
    </xf>
    <xf numFmtId="4" fontId="4" fillId="0" borderId="1" xfId="1" applyNumberFormat="1" applyFont="1" applyFill="1" applyBorder="1" applyAlignment="1">
      <alignment horizontal="right" vertical="center"/>
    </xf>
    <xf numFmtId="4" fontId="7"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0" fontId="9"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7" fillId="0" borderId="1" xfId="0" applyFont="1" applyBorder="1" applyAlignment="1">
      <alignment horizontal="left" vertical="top" wrapText="1"/>
    </xf>
    <xf numFmtId="0" fontId="8" fillId="3" borderId="1" xfId="0" applyFont="1" applyFill="1" applyBorder="1" applyAlignment="1">
      <alignment horizontal="left" vertical="center" wrapText="1"/>
    </xf>
    <xf numFmtId="0" fontId="4" fillId="3" borderId="0" xfId="0" applyFont="1" applyFill="1"/>
    <xf numFmtId="0" fontId="4" fillId="0" borderId="1" xfId="0" applyFont="1" applyBorder="1" applyAlignment="1">
      <alignment vertical="top" wrapText="1"/>
    </xf>
    <xf numFmtId="0" fontId="10" fillId="0" borderId="1" xfId="0" applyFont="1" applyBorder="1" applyAlignment="1">
      <alignment horizontal="center" vertical="top" wrapText="1"/>
    </xf>
    <xf numFmtId="0" fontId="11" fillId="0" borderId="1" xfId="0" applyFont="1" applyBorder="1" applyAlignment="1">
      <alignment horizontal="left" vertical="center"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16" fontId="11"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vertical="center" wrapText="1"/>
    </xf>
    <xf numFmtId="0" fontId="8" fillId="0" borderId="2" xfId="0" applyFont="1" applyBorder="1" applyAlignment="1">
      <alignment vertical="top" wrapText="1"/>
    </xf>
    <xf numFmtId="4" fontId="4" fillId="0" borderId="2" xfId="0" applyNumberFormat="1" applyFont="1" applyBorder="1" applyAlignment="1">
      <alignment horizontal="right" vertical="center"/>
    </xf>
    <xf numFmtId="0" fontId="11" fillId="0" borderId="1" xfId="0" applyFont="1" applyBorder="1" applyAlignment="1">
      <alignment vertical="center" wrapText="1"/>
    </xf>
    <xf numFmtId="0" fontId="4" fillId="0" borderId="1" xfId="0" applyFont="1" applyBorder="1"/>
    <xf numFmtId="0" fontId="8" fillId="3" borderId="1" xfId="0" applyFont="1" applyFill="1" applyBorder="1" applyAlignment="1">
      <alignment vertical="center" wrapText="1"/>
    </xf>
    <xf numFmtId="0" fontId="8" fillId="0" borderId="4" xfId="0" applyFont="1" applyBorder="1" applyAlignment="1">
      <alignment vertical="top" wrapText="1"/>
    </xf>
    <xf numFmtId="0" fontId="8" fillId="3" borderId="6" xfId="0" applyFont="1" applyFill="1" applyBorder="1" applyAlignment="1">
      <alignment vertical="center" wrapText="1"/>
    </xf>
    <xf numFmtId="0" fontId="8" fillId="0" borderId="5" xfId="0" applyFont="1" applyBorder="1" applyAlignment="1">
      <alignment horizontal="left" vertical="center" wrapText="1"/>
    </xf>
    <xf numFmtId="0" fontId="4" fillId="0" borderId="0" xfId="0" applyFont="1" applyAlignment="1">
      <alignment wrapText="1"/>
    </xf>
    <xf numFmtId="0" fontId="4" fillId="0" borderId="1" xfId="0" applyFont="1" applyBorder="1" applyAlignment="1">
      <alignment wrapText="1"/>
    </xf>
    <xf numFmtId="0" fontId="13" fillId="2" borderId="1" xfId="0" applyFont="1" applyFill="1" applyBorder="1" applyAlignment="1">
      <alignment vertical="center" wrapText="1" readingOrder="1"/>
    </xf>
    <xf numFmtId="0" fontId="4" fillId="0" borderId="1" xfId="0" applyFont="1" applyBorder="1" applyAlignment="1">
      <alignment horizontal="left" wrapText="1"/>
    </xf>
    <xf numFmtId="0" fontId="4" fillId="3" borderId="1" xfId="0" applyFont="1" applyFill="1" applyBorder="1" applyAlignment="1">
      <alignment horizontal="left" vertical="top" wrapText="1"/>
    </xf>
    <xf numFmtId="0" fontId="4" fillId="0" borderId="4" xfId="0" applyFont="1" applyBorder="1"/>
    <xf numFmtId="0" fontId="4" fillId="0" borderId="6" xfId="0" applyFont="1" applyBorder="1" applyAlignment="1">
      <alignment wrapText="1"/>
    </xf>
    <xf numFmtId="0" fontId="4" fillId="0" borderId="8" xfId="0" applyFont="1" applyBorder="1"/>
    <xf numFmtId="0" fontId="4" fillId="0" borderId="10" xfId="0" applyFont="1" applyBorder="1" applyAlignment="1">
      <alignment vertical="top" wrapText="1"/>
    </xf>
    <xf numFmtId="0" fontId="4" fillId="0" borderId="6" xfId="0" applyFont="1" applyBorder="1" applyAlignment="1">
      <alignment vertical="top" wrapText="1"/>
    </xf>
    <xf numFmtId="0" fontId="4" fillId="0" borderId="1" xfId="0" applyFont="1" applyBorder="1" applyAlignment="1">
      <alignment horizontal="center"/>
    </xf>
    <xf numFmtId="0" fontId="7" fillId="0" borderId="4" xfId="0" applyFont="1" applyBorder="1" applyAlignment="1">
      <alignment horizontal="center"/>
    </xf>
    <xf numFmtId="0" fontId="4" fillId="0" borderId="5" xfId="0" applyFont="1" applyBorder="1" applyAlignment="1">
      <alignment horizontal="left" wrapText="1"/>
    </xf>
    <xf numFmtId="0" fontId="4" fillId="0" borderId="0" xfId="0" applyFont="1" applyAlignment="1">
      <alignment vertical="top" wrapText="1"/>
    </xf>
    <xf numFmtId="0" fontId="7" fillId="0" borderId="1" xfId="0" applyFont="1" applyBorder="1"/>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4" fillId="0" borderId="5" xfId="0" applyFont="1" applyBorder="1" applyAlignment="1">
      <alignment vertical="top"/>
    </xf>
    <xf numFmtId="0" fontId="4" fillId="0" borderId="5" xfId="0" applyFont="1" applyBorder="1" applyAlignment="1">
      <alignment wrapText="1"/>
    </xf>
    <xf numFmtId="0" fontId="7" fillId="0" borderId="4" xfId="0" applyFont="1" applyBorder="1"/>
    <xf numFmtId="0" fontId="11" fillId="0" borderId="12" xfId="0" applyFont="1" applyBorder="1" applyAlignment="1">
      <alignment vertical="center" wrapText="1"/>
    </xf>
    <xf numFmtId="0" fontId="8" fillId="0" borderId="12" xfId="0" applyFont="1" applyBorder="1" applyAlignment="1">
      <alignment vertical="center" wrapText="1"/>
    </xf>
    <xf numFmtId="0" fontId="4" fillId="0" borderId="5" xfId="0" applyFont="1" applyBorder="1" applyAlignment="1">
      <alignment vertical="top" wrapText="1"/>
    </xf>
    <xf numFmtId="4" fontId="7"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4" fillId="0" borderId="5" xfId="0" applyFont="1" applyBorder="1"/>
    <xf numFmtId="0" fontId="4" fillId="0" borderId="5" xfId="0" applyFont="1" applyBorder="1" applyAlignment="1">
      <alignment horizontal="left"/>
    </xf>
    <xf numFmtId="0" fontId="4" fillId="0" borderId="6" xfId="0" applyFont="1" applyBorder="1" applyAlignment="1">
      <alignment horizontal="left"/>
    </xf>
    <xf numFmtId="4" fontId="4" fillId="0" borderId="0" xfId="0" applyNumberFormat="1" applyFont="1" applyAlignment="1">
      <alignment horizontal="right" vertical="center"/>
    </xf>
    <xf numFmtId="0" fontId="11" fillId="0" borderId="2" xfId="0" applyFont="1" applyBorder="1" applyAlignment="1">
      <alignment horizontal="center" vertical="top" wrapText="1"/>
    </xf>
    <xf numFmtId="0" fontId="8" fillId="0" borderId="1" xfId="0" applyFont="1" applyBorder="1" applyAlignment="1">
      <alignment horizontal="left" vertical="top" wrapText="1"/>
    </xf>
    <xf numFmtId="4" fontId="4" fillId="0" borderId="0" xfId="0" applyNumberFormat="1" applyFont="1"/>
    <xf numFmtId="4" fontId="7" fillId="0" borderId="0" xfId="0" applyNumberFormat="1" applyFont="1"/>
    <xf numFmtId="0" fontId="4" fillId="0" borderId="1" xfId="0" applyFont="1" applyBorder="1" applyAlignment="1">
      <alignment vertical="top"/>
    </xf>
    <xf numFmtId="4" fontId="7" fillId="0" borderId="3" xfId="0" applyNumberFormat="1" applyFont="1" applyBorder="1" applyAlignment="1">
      <alignment horizontal="right" vertical="center"/>
    </xf>
    <xf numFmtId="0" fontId="8" fillId="0" borderId="4" xfId="0" applyFont="1" applyBorder="1" applyAlignment="1">
      <alignment horizontal="center"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4" fontId="14" fillId="0" borderId="0" xfId="0" applyNumberFormat="1" applyFont="1"/>
    <xf numFmtId="0" fontId="15" fillId="0" borderId="0" xfId="0" applyFont="1" applyAlignment="1">
      <alignment horizontal="justify" vertical="center"/>
    </xf>
    <xf numFmtId="0" fontId="17" fillId="0" borderId="6" xfId="0" applyFont="1" applyBorder="1" applyAlignment="1">
      <alignment horizontal="left" vertical="center" wrapText="1"/>
    </xf>
    <xf numFmtId="0" fontId="11" fillId="0" borderId="4" xfId="0" applyFont="1" applyBorder="1" applyAlignment="1">
      <alignment horizontal="left" wrapText="1"/>
    </xf>
    <xf numFmtId="0" fontId="11" fillId="0" borderId="6" xfId="0" applyFont="1" applyBorder="1" applyAlignment="1">
      <alignment horizontal="left" wrapText="1"/>
    </xf>
    <xf numFmtId="0" fontId="11" fillId="0" borderId="1" xfId="0" applyFont="1" applyBorder="1" applyAlignment="1">
      <alignment horizontal="center" vertical="center" wrapText="1"/>
    </xf>
    <xf numFmtId="0" fontId="16" fillId="0" borderId="0" xfId="0" applyFont="1" applyAlignment="1">
      <alignment wrapText="1"/>
    </xf>
    <xf numFmtId="0" fontId="3" fillId="0" borderId="1" xfId="0" applyFont="1" applyBorder="1"/>
    <xf numFmtId="0" fontId="7" fillId="0" borderId="1" xfId="0" applyFont="1" applyBorder="1" applyAlignment="1">
      <alignment horizontal="left"/>
    </xf>
    <xf numFmtId="0" fontId="2" fillId="0" borderId="1" xfId="0" applyFont="1" applyBorder="1"/>
    <xf numFmtId="0" fontId="9"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2" fillId="0" borderId="1" xfId="0" applyFont="1" applyBorder="1" applyAlignment="1">
      <alignment wrapText="1"/>
    </xf>
    <xf numFmtId="0" fontId="11" fillId="0" borderId="0" xfId="0" applyFont="1" applyAlignment="1">
      <alignment wrapText="1"/>
    </xf>
    <xf numFmtId="0" fontId="2" fillId="0" borderId="0" xfId="0" applyFont="1" applyAlignment="1">
      <alignment wrapText="1"/>
    </xf>
    <xf numFmtId="4" fontId="2" fillId="0" borderId="1" xfId="0" applyNumberFormat="1" applyFont="1" applyBorder="1" applyAlignment="1">
      <alignment horizontal="right" vertical="center"/>
    </xf>
    <xf numFmtId="164" fontId="0" fillId="0" borderId="0" xfId="1" applyFont="1"/>
    <xf numFmtId="164" fontId="0" fillId="0" borderId="0" xfId="0" applyNumberFormat="1"/>
    <xf numFmtId="4" fontId="1" fillId="0" borderId="1" xfId="0" applyNumberFormat="1" applyFont="1" applyBorder="1" applyAlignment="1">
      <alignment horizontal="right" vertical="center"/>
    </xf>
    <xf numFmtId="0" fontId="1" fillId="0" borderId="1" xfId="0" applyFont="1" applyBorder="1" applyAlignment="1">
      <alignment wrapText="1"/>
    </xf>
    <xf numFmtId="0" fontId="1" fillId="0" borderId="0" xfId="0" applyFont="1" applyAlignment="1">
      <alignment wrapText="1"/>
    </xf>
    <xf numFmtId="0" fontId="1" fillId="0" borderId="5" xfId="0" applyFont="1" applyBorder="1" applyAlignment="1">
      <alignment wrapText="1"/>
    </xf>
    <xf numFmtId="0" fontId="4" fillId="0" borderId="0" xfId="0" applyFont="1" applyFill="1"/>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4" fontId="4" fillId="0" borderId="2" xfId="0" applyNumberFormat="1" applyFont="1" applyBorder="1" applyAlignment="1">
      <alignment horizontal="center" vertical="center"/>
    </xf>
    <xf numFmtId="4" fontId="4" fillId="0" borderId="7" xfId="0" applyNumberFormat="1" applyFont="1" applyBorder="1" applyAlignment="1">
      <alignment horizontal="center" vertical="center"/>
    </xf>
    <xf numFmtId="4" fontId="4" fillId="0" borderId="3" xfId="0" applyNumberFormat="1" applyFont="1" applyBorder="1" applyAlignment="1">
      <alignment horizontal="center" vertical="center"/>
    </xf>
    <xf numFmtId="0" fontId="7" fillId="0" borderId="1" xfId="0" applyFont="1" applyBorder="1" applyAlignment="1">
      <alignment horizontal="left"/>
    </xf>
    <xf numFmtId="0" fontId="2" fillId="0" borderId="4" xfId="0" applyFont="1" applyBorder="1" applyAlignment="1">
      <alignment horizontal="left"/>
    </xf>
    <xf numFmtId="0" fontId="4" fillId="0" borderId="6"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0" borderId="4" xfId="0" applyFont="1" applyBorder="1" applyAlignment="1">
      <alignment horizontal="left" wrapText="1"/>
    </xf>
    <xf numFmtId="0" fontId="4" fillId="0" borderId="6" xfId="0" applyFont="1" applyBorder="1" applyAlignment="1">
      <alignment horizontal="left" wrapText="1"/>
    </xf>
    <xf numFmtId="0" fontId="11" fillId="0" borderId="4" xfId="0" applyFont="1" applyBorder="1" applyAlignment="1">
      <alignment horizontal="left" wrapText="1"/>
    </xf>
    <xf numFmtId="0" fontId="11" fillId="0" borderId="6" xfId="0" applyFont="1" applyBorder="1" applyAlignment="1">
      <alignment horizontal="left" wrapText="1"/>
    </xf>
    <xf numFmtId="0" fontId="1" fillId="0" borderId="4" xfId="0" applyFont="1" applyBorder="1" applyAlignment="1">
      <alignment horizontal="left"/>
    </xf>
    <xf numFmtId="0" fontId="9" fillId="0" borderId="1" xfId="0" applyFont="1" applyBorder="1" applyAlignment="1">
      <alignment horizontal="left" vertical="center"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8"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top" wrapText="1"/>
    </xf>
    <xf numFmtId="0" fontId="10" fillId="0" borderId="1" xfId="0" applyFont="1" applyBorder="1" applyAlignment="1">
      <alignment horizontal="center" vertical="top" wrapText="1"/>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11" fillId="0" borderId="4" xfId="0" applyFont="1" applyBorder="1" applyAlignment="1">
      <alignment horizontal="left"/>
    </xf>
    <xf numFmtId="0" fontId="11" fillId="0" borderId="6" xfId="0" applyFont="1" applyBorder="1" applyAlignment="1">
      <alignment horizontal="left"/>
    </xf>
    <xf numFmtId="0" fontId="11" fillId="0" borderId="1" xfId="0" applyFont="1" applyBorder="1" applyAlignment="1">
      <alignment horizontal="left" vertical="top" wrapText="1"/>
    </xf>
    <xf numFmtId="0" fontId="10" fillId="0" borderId="1" xfId="0" applyFont="1" applyBorder="1" applyAlignment="1">
      <alignment horizontal="left" vertical="top"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horizontal="left"/>
    </xf>
    <xf numFmtId="0" fontId="7" fillId="0" borderId="0" xfId="0" applyFont="1" applyAlignment="1">
      <alignment horizontal="left"/>
    </xf>
    <xf numFmtId="0" fontId="7" fillId="0" borderId="14" xfId="0" applyFont="1" applyBorder="1" applyAlignment="1">
      <alignment horizontal="left"/>
    </xf>
    <xf numFmtId="0" fontId="8" fillId="0" borderId="1" xfId="0" applyFont="1" applyBorder="1" applyAlignment="1">
      <alignment vertical="center" wrapText="1"/>
    </xf>
    <xf numFmtId="0" fontId="7" fillId="0" borderId="1" xfId="0" applyFont="1" applyBorder="1" applyAlignment="1">
      <alignment horizontal="left" vertical="center"/>
    </xf>
    <xf numFmtId="0" fontId="8" fillId="0" borderId="1" xfId="0" applyFont="1" applyBorder="1" applyAlignment="1">
      <alignment horizontal="left" vertical="top" wrapText="1"/>
    </xf>
    <xf numFmtId="4" fontId="4" fillId="0" borderId="1" xfId="1" applyNumberFormat="1" applyFont="1" applyFill="1" applyBorder="1" applyAlignment="1">
      <alignment horizontal="right" vertical="center"/>
    </xf>
    <xf numFmtId="4" fontId="4" fillId="0" borderId="2" xfId="0" applyNumberFormat="1" applyFont="1" applyBorder="1" applyAlignment="1">
      <alignment horizontal="right" vertical="center"/>
    </xf>
    <xf numFmtId="4" fontId="4" fillId="0" borderId="7" xfId="0" applyNumberFormat="1" applyFont="1" applyBorder="1" applyAlignment="1">
      <alignment horizontal="right" vertical="center"/>
    </xf>
    <xf numFmtId="4" fontId="4" fillId="0" borderId="3" xfId="0" applyNumberFormat="1" applyFont="1" applyBorder="1" applyAlignment="1">
      <alignment horizontal="right" vertical="center"/>
    </xf>
    <xf numFmtId="4" fontId="4" fillId="0" borderId="1" xfId="0" applyNumberFormat="1" applyFont="1" applyBorder="1" applyAlignment="1">
      <alignment horizontal="right" vertical="center"/>
    </xf>
    <xf numFmtId="0" fontId="11" fillId="0" borderId="1" xfId="0" applyFont="1" applyBorder="1" applyAlignment="1">
      <alignmen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7" xfId="0" applyFont="1" applyBorder="1" applyAlignment="1">
      <alignment horizontal="left" vertical="center"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11" fillId="0" borderId="2" xfId="0" applyFont="1" applyBorder="1" applyAlignment="1">
      <alignment horizontal="left" vertical="center" wrapText="1"/>
    </xf>
    <xf numFmtId="0" fontId="2" fillId="0" borderId="4" xfId="0" applyFont="1" applyBorder="1" applyAlignment="1">
      <alignment horizontal="left" wrapText="1"/>
    </xf>
    <xf numFmtId="0" fontId="4" fillId="0" borderId="5" xfId="0" applyFont="1" applyBorder="1" applyAlignment="1">
      <alignment horizontal="left"/>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4" fontId="4" fillId="0" borderId="2" xfId="1" applyNumberFormat="1" applyFont="1" applyFill="1" applyBorder="1" applyAlignment="1">
      <alignment horizontal="right" vertical="center"/>
    </xf>
    <xf numFmtId="4" fontId="4" fillId="0" borderId="7" xfId="1" applyNumberFormat="1" applyFont="1" applyFill="1" applyBorder="1" applyAlignment="1">
      <alignment horizontal="righ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7" fillId="0" borderId="1" xfId="0" applyFont="1" applyBorder="1" applyAlignment="1">
      <alignment horizontal="left" vertical="center" wrapText="1"/>
    </xf>
    <xf numFmtId="0" fontId="4" fillId="0" borderId="16" xfId="0" applyFont="1" applyBorder="1" applyAlignment="1">
      <alignment horizontal="center"/>
    </xf>
    <xf numFmtId="0" fontId="4" fillId="0" borderId="8" xfId="0" applyFont="1" applyBorder="1" applyAlignment="1">
      <alignment horizontal="center"/>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1" fillId="0" borderId="15" xfId="0" applyFont="1" applyBorder="1" applyAlignment="1">
      <alignment horizontal="left" wrapText="1"/>
    </xf>
    <xf numFmtId="0" fontId="1" fillId="0" borderId="9" xfId="0" applyFont="1" applyBorder="1" applyAlignment="1">
      <alignment horizontal="left"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1"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top" wrapText="1"/>
    </xf>
    <xf numFmtId="0" fontId="11" fillId="0" borderId="2" xfId="0" applyFont="1" applyFill="1" applyBorder="1" applyAlignment="1">
      <alignment vertical="top"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1" xfId="0" applyFont="1" applyFill="1" applyBorder="1" applyAlignment="1">
      <alignment vertical="center" wrapText="1"/>
    </xf>
    <xf numFmtId="0" fontId="17" fillId="0" borderId="1" xfId="0" applyFont="1" applyFill="1" applyBorder="1" applyAlignment="1">
      <alignment horizontal="left" vertical="center" wrapText="1"/>
    </xf>
    <xf numFmtId="0" fontId="8" fillId="0" borderId="1" xfId="0" applyFont="1" applyFill="1" applyBorder="1" applyAlignment="1">
      <alignment vertical="center" wrapText="1"/>
    </xf>
  </cellXfs>
  <cellStyles count="2">
    <cellStyle name="Normalno" xfId="0" builtinId="0"/>
    <cellStyle name="Zarez" xfId="1" builtinId="3"/>
  </cellStyles>
  <dxfs count="0"/>
  <tableStyles count="0" defaultTableStyle="TableStyleMedium2" defaultPivotStyle="PivotStyleLight16"/>
  <colors>
    <mruColors>
      <color rgb="FF99FF99"/>
      <color rgb="FFFFFF00"/>
      <color rgb="FFFFFF99"/>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3"/>
  <sheetViews>
    <sheetView tabSelected="1" topLeftCell="A312" zoomScale="86" zoomScaleNormal="86" zoomScalePageLayoutView="80" workbookViewId="0">
      <selection activeCell="D166" sqref="D166"/>
    </sheetView>
  </sheetViews>
  <sheetFormatPr defaultRowHeight="15.75" x14ac:dyDescent="0.25"/>
  <cols>
    <col min="1" max="1" width="5.7109375" style="6" customWidth="1"/>
    <col min="2" max="2" width="41.42578125" style="6" customWidth="1"/>
    <col min="3" max="3" width="11.140625" style="6" customWidth="1"/>
    <col min="4" max="4" width="68.42578125" style="6" customWidth="1"/>
    <col min="5" max="7" width="15.5703125" style="70" bestFit="1" customWidth="1"/>
    <col min="8" max="8" width="13.85546875" style="6" bestFit="1" customWidth="1"/>
    <col min="9" max="9" width="16.140625" style="6" bestFit="1" customWidth="1"/>
    <col min="10" max="10" width="10.5703125" style="6" bestFit="1" customWidth="1"/>
    <col min="11" max="16384" width="9.140625" style="6"/>
  </cols>
  <sheetData>
    <row r="1" spans="1:10" x14ac:dyDescent="0.25">
      <c r="A1" s="1" t="s">
        <v>398</v>
      </c>
      <c r="B1" s="2" t="s">
        <v>0</v>
      </c>
      <c r="C1" s="3" t="s">
        <v>1</v>
      </c>
      <c r="D1" s="4" t="s">
        <v>2</v>
      </c>
      <c r="E1" s="5" t="s">
        <v>495</v>
      </c>
      <c r="F1" s="5" t="s">
        <v>495</v>
      </c>
      <c r="G1" s="5" t="s">
        <v>495</v>
      </c>
    </row>
    <row r="2" spans="1:10" x14ac:dyDescent="0.25">
      <c r="A2" s="158" t="s">
        <v>206</v>
      </c>
      <c r="B2" s="158"/>
      <c r="C2" s="158"/>
      <c r="D2" s="158"/>
      <c r="E2" s="7">
        <f>E3+E314+E350</f>
        <v>108161850</v>
      </c>
      <c r="F2" s="7">
        <f>F3+F314+F350</f>
        <v>120252262</v>
      </c>
      <c r="G2" s="7">
        <f>G3+G314+G350</f>
        <v>99762638</v>
      </c>
    </row>
    <row r="3" spans="1:10" ht="25.5" customHeight="1" x14ac:dyDescent="0.25">
      <c r="A3" s="158" t="s">
        <v>189</v>
      </c>
      <c r="B3" s="158"/>
      <c r="C3" s="158"/>
      <c r="D3" s="158"/>
      <c r="E3" s="7">
        <f>E4+E10+E20+E39+E71+E75+E122+E167+E178+E181+E186+E189+E199+E206+E208+E211+E214+E221+E233+E238+E244+E249+E252+E255+E258+E265+E194+E268+E275+E280+E286+E283</f>
        <v>102123000</v>
      </c>
      <c r="F3" s="7">
        <f>F4+F10+F20+F39+F71+F75+F122+F167+F178+F181+F186+F189+F199+F203+F208+F211+F214+F221+F233+F238+F241+F244+F249+F252+F255+F258+F265+F194+F268+F275+F280+F286+F283+F289+F294+F297+F302+F307+F310</f>
        <v>113485511</v>
      </c>
      <c r="G3" s="7">
        <f>G4+G10+G17+G20+G39+G71+G75+G122+G167+G178+G181+G186+G189+G199+G203+G208+G211+G214+G221+G233+G238+G241+G244+G249+G252+G255+G258+G265+G194+G268+G275+G280+G286+G283+G289+G294+G297+G302+G307+G310</f>
        <v>93131326</v>
      </c>
      <c r="H3" s="80"/>
      <c r="I3" s="73"/>
      <c r="J3" s="73"/>
    </row>
    <row r="4" spans="1:10" x14ac:dyDescent="0.25">
      <c r="A4" s="126" t="s">
        <v>3</v>
      </c>
      <c r="B4" s="126"/>
      <c r="C4" s="126"/>
      <c r="D4" s="126"/>
      <c r="E4" s="7">
        <f t="shared" ref="E4:G5" si="0">E5</f>
        <v>240000</v>
      </c>
      <c r="F4" s="7">
        <f t="shared" si="0"/>
        <v>295000</v>
      </c>
      <c r="G4" s="7">
        <f t="shared" si="0"/>
        <v>575000</v>
      </c>
    </row>
    <row r="5" spans="1:10" x14ac:dyDescent="0.25">
      <c r="A5" s="126" t="s">
        <v>4</v>
      </c>
      <c r="B5" s="126"/>
      <c r="C5" s="126"/>
      <c r="D5" s="126"/>
      <c r="E5" s="7">
        <f t="shared" si="0"/>
        <v>240000</v>
      </c>
      <c r="F5" s="7">
        <f t="shared" si="0"/>
        <v>295000</v>
      </c>
      <c r="G5" s="7">
        <f t="shared" si="0"/>
        <v>575000</v>
      </c>
    </row>
    <row r="6" spans="1:10" x14ac:dyDescent="0.25">
      <c r="A6" s="8"/>
      <c r="B6" s="126" t="s">
        <v>12</v>
      </c>
      <c r="C6" s="126"/>
      <c r="D6" s="126"/>
      <c r="E6" s="7">
        <f>E7+E9+E8</f>
        <v>240000</v>
      </c>
      <c r="F6" s="7">
        <f t="shared" ref="F6:G6" si="1">F7+F9+F8</f>
        <v>295000</v>
      </c>
      <c r="G6" s="7">
        <f t="shared" si="1"/>
        <v>575000</v>
      </c>
    </row>
    <row r="7" spans="1:10" x14ac:dyDescent="0.25">
      <c r="A7" s="8" t="s">
        <v>6</v>
      </c>
      <c r="B7" s="2" t="s">
        <v>347</v>
      </c>
      <c r="C7" s="3" t="s">
        <v>348</v>
      </c>
      <c r="D7" s="9" t="s">
        <v>399</v>
      </c>
      <c r="E7" s="10">
        <v>20000</v>
      </c>
      <c r="F7" s="10">
        <v>20000</v>
      </c>
      <c r="G7" s="10">
        <v>220000</v>
      </c>
    </row>
    <row r="8" spans="1:10" x14ac:dyDescent="0.25">
      <c r="A8" s="8" t="s">
        <v>9</v>
      </c>
      <c r="B8" s="2" t="s">
        <v>608</v>
      </c>
      <c r="C8" s="3" t="s">
        <v>609</v>
      </c>
      <c r="D8" s="91" t="s">
        <v>610</v>
      </c>
      <c r="E8" s="10">
        <v>0</v>
      </c>
      <c r="F8" s="10">
        <v>0</v>
      </c>
      <c r="G8" s="10">
        <v>80000</v>
      </c>
    </row>
    <row r="9" spans="1:10" ht="63" x14ac:dyDescent="0.25">
      <c r="A9" s="8" t="s">
        <v>19</v>
      </c>
      <c r="B9" s="2" t="s">
        <v>14</v>
      </c>
      <c r="C9" s="3" t="s">
        <v>405</v>
      </c>
      <c r="D9" s="4" t="s">
        <v>15</v>
      </c>
      <c r="E9" s="10">
        <v>220000</v>
      </c>
      <c r="F9" s="10">
        <v>275000</v>
      </c>
      <c r="G9" s="10">
        <v>275000</v>
      </c>
    </row>
    <row r="10" spans="1:10" x14ac:dyDescent="0.25">
      <c r="A10" s="126" t="s">
        <v>227</v>
      </c>
      <c r="B10" s="126"/>
      <c r="C10" s="126"/>
      <c r="D10" s="126"/>
      <c r="E10" s="7">
        <f>E11+E13</f>
        <v>1520000</v>
      </c>
      <c r="F10" s="7">
        <f>F11+F13</f>
        <v>1465000</v>
      </c>
      <c r="G10" s="7">
        <f>G11+G13</f>
        <v>235000</v>
      </c>
    </row>
    <row r="11" spans="1:10" x14ac:dyDescent="0.25">
      <c r="A11" s="118" t="s">
        <v>406</v>
      </c>
      <c r="B11" s="119"/>
      <c r="C11" s="119"/>
      <c r="D11" s="120"/>
      <c r="E11" s="7">
        <f>E12</f>
        <v>1350000</v>
      </c>
      <c r="F11" s="7">
        <f>F12</f>
        <v>1280000</v>
      </c>
      <c r="G11" s="7">
        <f>G12</f>
        <v>30000</v>
      </c>
    </row>
    <row r="12" spans="1:10" ht="47.25" x14ac:dyDescent="0.25">
      <c r="A12" s="11" t="s">
        <v>6</v>
      </c>
      <c r="B12" s="4" t="s">
        <v>234</v>
      </c>
      <c r="C12" s="4" t="s">
        <v>407</v>
      </c>
      <c r="D12" s="4" t="s">
        <v>485</v>
      </c>
      <c r="E12" s="10">
        <v>1350000</v>
      </c>
      <c r="F12" s="10">
        <v>1280000</v>
      </c>
      <c r="G12" s="10">
        <v>30000</v>
      </c>
    </row>
    <row r="13" spans="1:10" x14ac:dyDescent="0.25">
      <c r="A13" s="118" t="s">
        <v>228</v>
      </c>
      <c r="B13" s="119"/>
      <c r="C13" s="119"/>
      <c r="D13" s="120"/>
      <c r="E13" s="7">
        <f t="shared" ref="E13:G13" si="2">E14</f>
        <v>170000</v>
      </c>
      <c r="F13" s="7">
        <f t="shared" si="2"/>
        <v>185000</v>
      </c>
      <c r="G13" s="7">
        <f t="shared" si="2"/>
        <v>205000</v>
      </c>
    </row>
    <row r="14" spans="1:10" x14ac:dyDescent="0.25">
      <c r="A14" s="12"/>
      <c r="B14" s="119" t="s">
        <v>229</v>
      </c>
      <c r="C14" s="119"/>
      <c r="D14" s="120"/>
      <c r="E14" s="7">
        <f>E15+E16</f>
        <v>170000</v>
      </c>
      <c r="F14" s="7">
        <f>F15+F16</f>
        <v>185000</v>
      </c>
      <c r="G14" s="7">
        <f>G15+G16</f>
        <v>205000</v>
      </c>
    </row>
    <row r="15" spans="1:10" ht="31.5" x14ac:dyDescent="0.25">
      <c r="A15" s="4" t="s">
        <v>6</v>
      </c>
      <c r="B15" s="4" t="s">
        <v>230</v>
      </c>
      <c r="C15" s="4" t="s">
        <v>232</v>
      </c>
      <c r="D15" s="4" t="s">
        <v>242</v>
      </c>
      <c r="E15" s="10">
        <v>100000</v>
      </c>
      <c r="F15" s="10">
        <v>115000</v>
      </c>
      <c r="G15" s="10">
        <v>115000</v>
      </c>
    </row>
    <row r="16" spans="1:10" ht="31.5" x14ac:dyDescent="0.25">
      <c r="A16" s="4" t="s">
        <v>9</v>
      </c>
      <c r="B16" s="4" t="s">
        <v>231</v>
      </c>
      <c r="C16" s="4" t="s">
        <v>233</v>
      </c>
      <c r="D16" s="4" t="s">
        <v>241</v>
      </c>
      <c r="E16" s="10">
        <v>70000</v>
      </c>
      <c r="F16" s="10">
        <v>70000</v>
      </c>
      <c r="G16" s="10">
        <v>90000</v>
      </c>
    </row>
    <row r="17" spans="1:7" x14ac:dyDescent="0.25">
      <c r="A17" s="126" t="s">
        <v>653</v>
      </c>
      <c r="B17" s="126"/>
      <c r="C17" s="126"/>
      <c r="D17" s="126"/>
      <c r="E17" s="7">
        <f t="shared" ref="E17:G18" si="3">E18</f>
        <v>0</v>
      </c>
      <c r="F17" s="7">
        <f t="shared" si="3"/>
        <v>0</v>
      </c>
      <c r="G17" s="7">
        <f t="shared" si="3"/>
        <v>20000</v>
      </c>
    </row>
    <row r="18" spans="1:7" x14ac:dyDescent="0.25">
      <c r="A18" s="118" t="s">
        <v>654</v>
      </c>
      <c r="B18" s="119"/>
      <c r="C18" s="119"/>
      <c r="D18" s="120"/>
      <c r="E18" s="7">
        <f>E19</f>
        <v>0</v>
      </c>
      <c r="F18" s="7">
        <f t="shared" si="3"/>
        <v>0</v>
      </c>
      <c r="G18" s="7">
        <f t="shared" si="3"/>
        <v>20000</v>
      </c>
    </row>
    <row r="19" spans="1:7" ht="45" x14ac:dyDescent="0.25">
      <c r="A19" s="12" t="s">
        <v>6</v>
      </c>
      <c r="B19" s="90" t="s">
        <v>611</v>
      </c>
      <c r="C19" s="92" t="s">
        <v>612</v>
      </c>
      <c r="D19" s="93" t="s">
        <v>613</v>
      </c>
      <c r="E19" s="10">
        <v>0</v>
      </c>
      <c r="F19" s="10">
        <v>0</v>
      </c>
      <c r="G19" s="10">
        <v>20000</v>
      </c>
    </row>
    <row r="20" spans="1:7" x14ac:dyDescent="0.25">
      <c r="A20" s="126" t="s">
        <v>174</v>
      </c>
      <c r="B20" s="126"/>
      <c r="C20" s="126"/>
      <c r="D20" s="126"/>
      <c r="E20" s="13">
        <f>E21+E28+E32+E37</f>
        <v>9240000</v>
      </c>
      <c r="F20" s="13">
        <f>F21+F28+F32+F37</f>
        <v>13690218</v>
      </c>
      <c r="G20" s="13">
        <f>G21+G28+G32+G37</f>
        <v>15090218</v>
      </c>
    </row>
    <row r="21" spans="1:7" x14ac:dyDescent="0.25">
      <c r="A21" s="126" t="s">
        <v>16</v>
      </c>
      <c r="B21" s="126"/>
      <c r="C21" s="126"/>
      <c r="D21" s="126"/>
      <c r="E21" s="13">
        <f>E22+E23+E24</f>
        <v>3150000</v>
      </c>
      <c r="F21" s="13">
        <f>F22+F23+F24</f>
        <v>5700218</v>
      </c>
      <c r="G21" s="13">
        <f>G22+G23+G24</f>
        <v>5700218</v>
      </c>
    </row>
    <row r="22" spans="1:7" ht="141.75" x14ac:dyDescent="0.25">
      <c r="A22" s="8" t="s">
        <v>6</v>
      </c>
      <c r="B22" s="2" t="s">
        <v>175</v>
      </c>
      <c r="C22" s="3" t="s">
        <v>640</v>
      </c>
      <c r="D22" s="4" t="s">
        <v>486</v>
      </c>
      <c r="E22" s="14">
        <v>2400000</v>
      </c>
      <c r="F22" s="14">
        <v>4950218</v>
      </c>
      <c r="G22" s="14">
        <v>4950218</v>
      </c>
    </row>
    <row r="23" spans="1:7" ht="63" x14ac:dyDescent="0.25">
      <c r="A23" s="8" t="s">
        <v>9</v>
      </c>
      <c r="B23" s="2" t="s">
        <v>17</v>
      </c>
      <c r="C23" s="3" t="s">
        <v>18</v>
      </c>
      <c r="D23" s="4" t="s">
        <v>176</v>
      </c>
      <c r="E23" s="14">
        <v>500000</v>
      </c>
      <c r="F23" s="14">
        <v>500000</v>
      </c>
      <c r="G23" s="14">
        <v>500000</v>
      </c>
    </row>
    <row r="24" spans="1:7" x14ac:dyDescent="0.25">
      <c r="A24" s="8" t="s">
        <v>19</v>
      </c>
      <c r="B24" s="2" t="s">
        <v>177</v>
      </c>
      <c r="C24" s="157" t="s">
        <v>20</v>
      </c>
      <c r="D24" s="136" t="s">
        <v>487</v>
      </c>
      <c r="E24" s="160">
        <v>250000</v>
      </c>
      <c r="F24" s="160">
        <v>250000</v>
      </c>
      <c r="G24" s="160">
        <v>250000</v>
      </c>
    </row>
    <row r="25" spans="1:7" x14ac:dyDescent="0.25">
      <c r="A25" s="8"/>
      <c r="B25" s="2" t="s">
        <v>21</v>
      </c>
      <c r="C25" s="157"/>
      <c r="D25" s="136"/>
      <c r="E25" s="160"/>
      <c r="F25" s="160"/>
      <c r="G25" s="160"/>
    </row>
    <row r="26" spans="1:7" x14ac:dyDescent="0.25">
      <c r="A26" s="8"/>
      <c r="B26" s="2" t="s">
        <v>22</v>
      </c>
      <c r="C26" s="157"/>
      <c r="D26" s="136"/>
      <c r="E26" s="160"/>
      <c r="F26" s="160"/>
      <c r="G26" s="160"/>
    </row>
    <row r="27" spans="1:7" x14ac:dyDescent="0.25">
      <c r="A27" s="8"/>
      <c r="B27" s="2" t="s">
        <v>23</v>
      </c>
      <c r="C27" s="157"/>
      <c r="D27" s="136"/>
      <c r="E27" s="160"/>
      <c r="F27" s="160"/>
      <c r="G27" s="160"/>
    </row>
    <row r="28" spans="1:7" x14ac:dyDescent="0.25">
      <c r="A28" s="126" t="s">
        <v>24</v>
      </c>
      <c r="B28" s="126"/>
      <c r="C28" s="126"/>
      <c r="D28" s="126"/>
      <c r="E28" s="13">
        <f>E29+E31</f>
        <v>3200000</v>
      </c>
      <c r="F28" s="13">
        <f>F29+F31</f>
        <v>5100000</v>
      </c>
      <c r="G28" s="13">
        <f>G29+G31</f>
        <v>6000000</v>
      </c>
    </row>
    <row r="29" spans="1:7" x14ac:dyDescent="0.25">
      <c r="A29" s="139" t="s">
        <v>6</v>
      </c>
      <c r="B29" s="2" t="s">
        <v>25</v>
      </c>
      <c r="C29" s="157" t="s">
        <v>26</v>
      </c>
      <c r="D29" s="159" t="s">
        <v>27</v>
      </c>
      <c r="E29" s="160">
        <v>900000</v>
      </c>
      <c r="F29" s="160">
        <v>900000</v>
      </c>
      <c r="G29" s="160">
        <v>1000000</v>
      </c>
    </row>
    <row r="30" spans="1:7" ht="47.25" x14ac:dyDescent="0.25">
      <c r="A30" s="139"/>
      <c r="B30" s="2" t="s">
        <v>28</v>
      </c>
      <c r="C30" s="157"/>
      <c r="D30" s="159"/>
      <c r="E30" s="160"/>
      <c r="F30" s="160"/>
      <c r="G30" s="160"/>
    </row>
    <row r="31" spans="1:7" ht="56.25" customHeight="1" x14ac:dyDescent="0.25">
      <c r="A31" s="8" t="s">
        <v>9</v>
      </c>
      <c r="B31" s="2" t="s">
        <v>7</v>
      </c>
      <c r="C31" s="3" t="s">
        <v>614</v>
      </c>
      <c r="D31" s="4" t="s">
        <v>29</v>
      </c>
      <c r="E31" s="14">
        <v>2300000</v>
      </c>
      <c r="F31" s="14">
        <v>4200000</v>
      </c>
      <c r="G31" s="14">
        <v>5000000</v>
      </c>
    </row>
    <row r="32" spans="1:7" x14ac:dyDescent="0.25">
      <c r="A32" s="126" t="s">
        <v>30</v>
      </c>
      <c r="B32" s="126"/>
      <c r="C32" s="126"/>
      <c r="D32" s="126"/>
      <c r="E32" s="15">
        <f>SUM(E33:E36)</f>
        <v>2870000</v>
      </c>
      <c r="F32" s="15">
        <f>SUM(F33:F36)</f>
        <v>2870000</v>
      </c>
      <c r="G32" s="15">
        <f>SUM(G33:G36)</f>
        <v>3370000</v>
      </c>
    </row>
    <row r="33" spans="1:7" ht="63" x14ac:dyDescent="0.25">
      <c r="A33" s="8" t="s">
        <v>6</v>
      </c>
      <c r="B33" s="2" t="s">
        <v>31</v>
      </c>
      <c r="C33" s="3" t="s">
        <v>32</v>
      </c>
      <c r="D33" s="4" t="s">
        <v>488</v>
      </c>
      <c r="E33" s="16">
        <v>150000</v>
      </c>
      <c r="F33" s="16">
        <v>150000</v>
      </c>
      <c r="G33" s="16">
        <v>150000</v>
      </c>
    </row>
    <row r="34" spans="1:7" ht="47.25" x14ac:dyDescent="0.25">
      <c r="A34" s="8" t="s">
        <v>9</v>
      </c>
      <c r="B34" s="2" t="s">
        <v>33</v>
      </c>
      <c r="C34" s="3" t="s">
        <v>34</v>
      </c>
      <c r="D34" s="4" t="s">
        <v>35</v>
      </c>
      <c r="E34" s="16">
        <v>420000</v>
      </c>
      <c r="F34" s="16">
        <v>420000</v>
      </c>
      <c r="G34" s="16">
        <v>420000</v>
      </c>
    </row>
    <row r="35" spans="1:7" ht="78.75" x14ac:dyDescent="0.25">
      <c r="A35" s="8" t="s">
        <v>19</v>
      </c>
      <c r="B35" s="2" t="s">
        <v>36</v>
      </c>
      <c r="C35" s="3" t="s">
        <v>37</v>
      </c>
      <c r="D35" s="4" t="s">
        <v>489</v>
      </c>
      <c r="E35" s="16">
        <v>2200000</v>
      </c>
      <c r="F35" s="16">
        <v>2200000</v>
      </c>
      <c r="G35" s="16">
        <v>2700000</v>
      </c>
    </row>
    <row r="36" spans="1:7" ht="63" x14ac:dyDescent="0.25">
      <c r="A36" s="8" t="s">
        <v>38</v>
      </c>
      <c r="B36" s="2" t="s">
        <v>490</v>
      </c>
      <c r="C36" s="3" t="s">
        <v>289</v>
      </c>
      <c r="D36" s="4" t="s">
        <v>178</v>
      </c>
      <c r="E36" s="16">
        <v>100000</v>
      </c>
      <c r="F36" s="16">
        <v>100000</v>
      </c>
      <c r="G36" s="16">
        <v>100000</v>
      </c>
    </row>
    <row r="37" spans="1:7" x14ac:dyDescent="0.25">
      <c r="A37" s="126" t="s">
        <v>39</v>
      </c>
      <c r="B37" s="126"/>
      <c r="C37" s="126"/>
      <c r="D37" s="126"/>
      <c r="E37" s="15">
        <f>E38</f>
        <v>20000</v>
      </c>
      <c r="F37" s="15">
        <f>F38</f>
        <v>20000</v>
      </c>
      <c r="G37" s="15">
        <f>G38</f>
        <v>20000</v>
      </c>
    </row>
    <row r="38" spans="1:7" ht="94.5" x14ac:dyDescent="0.25">
      <c r="A38" s="8" t="s">
        <v>6</v>
      </c>
      <c r="B38" s="2" t="s">
        <v>40</v>
      </c>
      <c r="C38" s="3" t="s">
        <v>41</v>
      </c>
      <c r="D38" s="4" t="s">
        <v>491</v>
      </c>
      <c r="E38" s="16">
        <v>20000</v>
      </c>
      <c r="F38" s="16">
        <v>20000</v>
      </c>
      <c r="G38" s="16">
        <v>20000</v>
      </c>
    </row>
    <row r="39" spans="1:7" x14ac:dyDescent="0.25">
      <c r="A39" s="126" t="s">
        <v>42</v>
      </c>
      <c r="B39" s="126"/>
      <c r="C39" s="126"/>
      <c r="D39" s="126"/>
      <c r="E39" s="15">
        <f>E40+E52+++E60+E64+E68</f>
        <v>2528000</v>
      </c>
      <c r="F39" s="15">
        <f>F40+F52+++F60+F64+F68</f>
        <v>2555000</v>
      </c>
      <c r="G39" s="15">
        <f>G40+G52+++G60+G64+G68</f>
        <v>2991000</v>
      </c>
    </row>
    <row r="40" spans="1:7" x14ac:dyDescent="0.25">
      <c r="A40" s="126" t="s">
        <v>408</v>
      </c>
      <c r="B40" s="126"/>
      <c r="C40" s="126"/>
      <c r="D40" s="126"/>
      <c r="E40" s="15">
        <f>E41+E45+E49</f>
        <v>1430000</v>
      </c>
      <c r="F40" s="15">
        <f>F41+F45+F49</f>
        <v>1960000</v>
      </c>
      <c r="G40" s="15">
        <f>G41+G45+G49</f>
        <v>2376000</v>
      </c>
    </row>
    <row r="41" spans="1:7" x14ac:dyDescent="0.25">
      <c r="A41" s="11"/>
      <c r="B41" s="11" t="s">
        <v>150</v>
      </c>
      <c r="C41" s="11"/>
      <c r="D41" s="11"/>
      <c r="E41" s="15">
        <f>E42+E43+E44</f>
        <v>450000</v>
      </c>
      <c r="F41" s="15">
        <f>F42+F43+F44</f>
        <v>950000</v>
      </c>
      <c r="G41" s="15">
        <f>G42+G43+G44</f>
        <v>1250000</v>
      </c>
    </row>
    <row r="42" spans="1:7" ht="31.5" x14ac:dyDescent="0.25">
      <c r="A42" s="4" t="s">
        <v>6</v>
      </c>
      <c r="B42" s="4" t="s">
        <v>7</v>
      </c>
      <c r="C42" s="4" t="s">
        <v>410</v>
      </c>
      <c r="D42" s="4" t="s">
        <v>8</v>
      </c>
      <c r="E42" s="16">
        <v>200000</v>
      </c>
      <c r="F42" s="16">
        <v>200000</v>
      </c>
      <c r="G42" s="16">
        <v>500000</v>
      </c>
    </row>
    <row r="43" spans="1:7" x14ac:dyDescent="0.25">
      <c r="A43" s="4" t="s">
        <v>9</v>
      </c>
      <c r="B43" s="4" t="s">
        <v>409</v>
      </c>
      <c r="C43" s="4" t="s">
        <v>411</v>
      </c>
      <c r="D43" s="4" t="s">
        <v>413</v>
      </c>
      <c r="E43" s="16">
        <v>200000</v>
      </c>
      <c r="F43" s="16">
        <v>700000</v>
      </c>
      <c r="G43" s="16">
        <v>700000</v>
      </c>
    </row>
    <row r="44" spans="1:7" ht="31.5" x14ac:dyDescent="0.25">
      <c r="A44" s="4" t="s">
        <v>19</v>
      </c>
      <c r="B44" s="2" t="s">
        <v>43</v>
      </c>
      <c r="C44" s="3" t="s">
        <v>412</v>
      </c>
      <c r="D44" s="4" t="s">
        <v>45</v>
      </c>
      <c r="E44" s="16">
        <v>50000</v>
      </c>
      <c r="F44" s="16">
        <v>50000</v>
      </c>
      <c r="G44" s="16">
        <v>50000</v>
      </c>
    </row>
    <row r="45" spans="1:7" x14ac:dyDescent="0.25">
      <c r="A45" s="11"/>
      <c r="B45" s="17" t="s">
        <v>152</v>
      </c>
      <c r="C45" s="3"/>
      <c r="D45" s="4"/>
      <c r="E45" s="15">
        <f>E46+E47+E48</f>
        <v>580000</v>
      </c>
      <c r="F45" s="15">
        <f>F46+F47+F48</f>
        <v>780000</v>
      </c>
      <c r="G45" s="15">
        <f>G46+G47+G48</f>
        <v>880000</v>
      </c>
    </row>
    <row r="46" spans="1:7" ht="31.5" x14ac:dyDescent="0.25">
      <c r="A46" s="18" t="s">
        <v>6</v>
      </c>
      <c r="B46" s="19" t="s">
        <v>10</v>
      </c>
      <c r="C46" s="20" t="s">
        <v>504</v>
      </c>
      <c r="D46" s="9" t="s">
        <v>11</v>
      </c>
      <c r="E46" s="16">
        <v>100000</v>
      </c>
      <c r="F46" s="16">
        <v>335000</v>
      </c>
      <c r="G46" s="16">
        <v>435000</v>
      </c>
    </row>
    <row r="47" spans="1:7" ht="63" x14ac:dyDescent="0.25">
      <c r="A47" s="18" t="s">
        <v>9</v>
      </c>
      <c r="B47" s="19" t="s">
        <v>414</v>
      </c>
      <c r="C47" s="20" t="s">
        <v>416</v>
      </c>
      <c r="D47" s="9" t="s">
        <v>415</v>
      </c>
      <c r="E47" s="16">
        <v>395000</v>
      </c>
      <c r="F47" s="16">
        <v>395000</v>
      </c>
      <c r="G47" s="16">
        <v>395000</v>
      </c>
    </row>
    <row r="48" spans="1:7" ht="36" customHeight="1" x14ac:dyDescent="0.25">
      <c r="A48" s="18" t="s">
        <v>19</v>
      </c>
      <c r="B48" s="19" t="s">
        <v>417</v>
      </c>
      <c r="C48" s="20" t="s">
        <v>505</v>
      </c>
      <c r="D48" s="9" t="s">
        <v>506</v>
      </c>
      <c r="E48" s="16">
        <v>85000</v>
      </c>
      <c r="F48" s="16">
        <v>50000</v>
      </c>
      <c r="G48" s="16">
        <v>50000</v>
      </c>
    </row>
    <row r="49" spans="1:7" x14ac:dyDescent="0.25">
      <c r="A49" s="18"/>
      <c r="B49" s="21" t="s">
        <v>14</v>
      </c>
      <c r="C49" s="20"/>
      <c r="D49" s="9"/>
      <c r="E49" s="15">
        <f>E50+E51</f>
        <v>400000</v>
      </c>
      <c r="F49" s="15">
        <f>F50+F51</f>
        <v>230000</v>
      </c>
      <c r="G49" s="15">
        <f>G50+G51</f>
        <v>246000</v>
      </c>
    </row>
    <row r="50" spans="1:7" x14ac:dyDescent="0.25">
      <c r="A50" s="18" t="s">
        <v>6</v>
      </c>
      <c r="B50" s="19" t="s">
        <v>418</v>
      </c>
      <c r="C50" s="20" t="s">
        <v>419</v>
      </c>
      <c r="D50" s="9" t="s">
        <v>13</v>
      </c>
      <c r="E50" s="16">
        <v>380000</v>
      </c>
      <c r="F50" s="16">
        <v>210000</v>
      </c>
      <c r="G50" s="16">
        <v>226000</v>
      </c>
    </row>
    <row r="51" spans="1:7" x14ac:dyDescent="0.25">
      <c r="A51" s="18" t="s">
        <v>9</v>
      </c>
      <c r="B51" s="19" t="s">
        <v>14</v>
      </c>
      <c r="C51" s="20" t="s">
        <v>420</v>
      </c>
      <c r="D51" s="9" t="s">
        <v>15</v>
      </c>
      <c r="E51" s="16">
        <v>20000</v>
      </c>
      <c r="F51" s="16">
        <v>20000</v>
      </c>
      <c r="G51" s="16">
        <v>20000</v>
      </c>
    </row>
    <row r="52" spans="1:7" x14ac:dyDescent="0.25">
      <c r="A52" s="126" t="s">
        <v>54</v>
      </c>
      <c r="B52" s="126"/>
      <c r="C52" s="126"/>
      <c r="D52" s="126"/>
      <c r="E52" s="15">
        <f>E53+E57</f>
        <v>633000</v>
      </c>
      <c r="F52" s="15">
        <f>F53+F57</f>
        <v>0</v>
      </c>
      <c r="G52" s="15">
        <f>G53+G57</f>
        <v>0</v>
      </c>
    </row>
    <row r="53" spans="1:7" x14ac:dyDescent="0.25">
      <c r="A53" s="11"/>
      <c r="B53" s="11" t="s">
        <v>150</v>
      </c>
      <c r="C53" s="11"/>
      <c r="D53" s="11"/>
      <c r="E53" s="15">
        <f>E54+E55+E56</f>
        <v>430000</v>
      </c>
      <c r="F53" s="15">
        <f>F54+F55+F56</f>
        <v>0</v>
      </c>
      <c r="G53" s="15">
        <f>G54+G55+G56</f>
        <v>0</v>
      </c>
    </row>
    <row r="54" spans="1:7" ht="31.5" x14ac:dyDescent="0.25">
      <c r="A54" s="4" t="s">
        <v>6</v>
      </c>
      <c r="B54" s="4" t="s">
        <v>7</v>
      </c>
      <c r="C54" s="4" t="s">
        <v>421</v>
      </c>
      <c r="D54" s="4" t="s">
        <v>423</v>
      </c>
      <c r="E54" s="16">
        <v>250000</v>
      </c>
      <c r="F54" s="16">
        <v>0</v>
      </c>
      <c r="G54" s="16">
        <v>0</v>
      </c>
    </row>
    <row r="55" spans="1:7" x14ac:dyDescent="0.25">
      <c r="A55" s="4" t="s">
        <v>9</v>
      </c>
      <c r="B55" s="4" t="s">
        <v>409</v>
      </c>
      <c r="C55" s="4" t="s">
        <v>422</v>
      </c>
      <c r="D55" s="4" t="s">
        <v>424</v>
      </c>
      <c r="E55" s="16">
        <v>150000</v>
      </c>
      <c r="F55" s="16">
        <v>0</v>
      </c>
      <c r="G55" s="16">
        <v>0</v>
      </c>
    </row>
    <row r="56" spans="1:7" ht="31.5" x14ac:dyDescent="0.25">
      <c r="A56" s="4" t="s">
        <v>19</v>
      </c>
      <c r="B56" s="2" t="s">
        <v>43</v>
      </c>
      <c r="C56" s="3" t="s">
        <v>469</v>
      </c>
      <c r="D56" s="4" t="s">
        <v>45</v>
      </c>
      <c r="E56" s="16">
        <v>30000</v>
      </c>
      <c r="F56" s="16">
        <v>0</v>
      </c>
      <c r="G56" s="16">
        <v>0</v>
      </c>
    </row>
    <row r="57" spans="1:7" x14ac:dyDescent="0.25">
      <c r="A57" s="11"/>
      <c r="B57" s="17" t="s">
        <v>152</v>
      </c>
      <c r="C57" s="3"/>
      <c r="D57" s="4"/>
      <c r="E57" s="15">
        <f>E58+E59</f>
        <v>203000</v>
      </c>
      <c r="F57" s="15">
        <f>F58+F59</f>
        <v>0</v>
      </c>
      <c r="G57" s="15">
        <f>G58+G59</f>
        <v>0</v>
      </c>
    </row>
    <row r="58" spans="1:7" ht="31.5" x14ac:dyDescent="0.25">
      <c r="A58" s="18" t="s">
        <v>6</v>
      </c>
      <c r="B58" s="19" t="s">
        <v>425</v>
      </c>
      <c r="C58" s="20" t="s">
        <v>470</v>
      </c>
      <c r="D58" s="9" t="s">
        <v>11</v>
      </c>
      <c r="E58" s="16">
        <v>120000</v>
      </c>
      <c r="F58" s="16">
        <v>0</v>
      </c>
      <c r="G58" s="16">
        <v>0</v>
      </c>
    </row>
    <row r="59" spans="1:7" ht="47.25" x14ac:dyDescent="0.25">
      <c r="A59" s="18" t="s">
        <v>9</v>
      </c>
      <c r="B59" s="19" t="s">
        <v>414</v>
      </c>
      <c r="C59" s="20" t="s">
        <v>471</v>
      </c>
      <c r="D59" s="9" t="s">
        <v>426</v>
      </c>
      <c r="E59" s="16">
        <v>83000</v>
      </c>
      <c r="F59" s="16">
        <v>0</v>
      </c>
      <c r="G59" s="16">
        <v>0</v>
      </c>
    </row>
    <row r="60" spans="1:7" x14ac:dyDescent="0.25">
      <c r="A60" s="170" t="s">
        <v>427</v>
      </c>
      <c r="B60" s="171"/>
      <c r="C60" s="171"/>
      <c r="D60" s="172"/>
      <c r="E60" s="15">
        <f>E61+E62+E63</f>
        <v>55000</v>
      </c>
      <c r="F60" s="15">
        <f>F61+F62+F63</f>
        <v>185000</v>
      </c>
      <c r="G60" s="15">
        <f>G61+G62+G63</f>
        <v>85000</v>
      </c>
    </row>
    <row r="61" spans="1:7" ht="31.5" x14ac:dyDescent="0.25">
      <c r="A61" s="8" t="s">
        <v>6</v>
      </c>
      <c r="B61" s="2" t="s">
        <v>290</v>
      </c>
      <c r="C61" s="3" t="s">
        <v>291</v>
      </c>
      <c r="D61" s="4" t="s">
        <v>296</v>
      </c>
      <c r="E61" s="16">
        <v>10000</v>
      </c>
      <c r="F61" s="16">
        <v>10000</v>
      </c>
      <c r="G61" s="16">
        <v>10000</v>
      </c>
    </row>
    <row r="62" spans="1:7" ht="47.25" x14ac:dyDescent="0.25">
      <c r="A62" s="8" t="s">
        <v>9</v>
      </c>
      <c r="B62" s="2" t="s">
        <v>292</v>
      </c>
      <c r="C62" s="3" t="s">
        <v>507</v>
      </c>
      <c r="D62" s="22" t="s">
        <v>293</v>
      </c>
      <c r="E62" s="16">
        <v>30000</v>
      </c>
      <c r="F62" s="16">
        <v>160000</v>
      </c>
      <c r="G62" s="16">
        <v>60000</v>
      </c>
    </row>
    <row r="63" spans="1:7" ht="31.5" x14ac:dyDescent="0.25">
      <c r="A63" s="8" t="s">
        <v>19</v>
      </c>
      <c r="B63" s="4" t="s">
        <v>294</v>
      </c>
      <c r="C63" s="3" t="s">
        <v>295</v>
      </c>
      <c r="D63" s="23" t="s">
        <v>318</v>
      </c>
      <c r="E63" s="16">
        <v>15000</v>
      </c>
      <c r="F63" s="16">
        <v>15000</v>
      </c>
      <c r="G63" s="16">
        <v>15000</v>
      </c>
    </row>
    <row r="64" spans="1:7" x14ac:dyDescent="0.25">
      <c r="A64" s="188" t="s">
        <v>431</v>
      </c>
      <c r="B64" s="188"/>
      <c r="C64" s="188"/>
      <c r="D64" s="188"/>
      <c r="E64" s="15">
        <f>E65+E66+E67</f>
        <v>120000</v>
      </c>
      <c r="F64" s="15">
        <f>F65+F66+F67</f>
        <v>120000</v>
      </c>
      <c r="G64" s="15">
        <f>G65+G66+G67</f>
        <v>140000</v>
      </c>
    </row>
    <row r="65" spans="1:9" ht="31.5" x14ac:dyDescent="0.25">
      <c r="A65" s="18" t="s">
        <v>6</v>
      </c>
      <c r="B65" s="24" t="s">
        <v>43</v>
      </c>
      <c r="C65" s="20" t="s">
        <v>44</v>
      </c>
      <c r="D65" s="9" t="s">
        <v>45</v>
      </c>
      <c r="E65" s="16">
        <v>10000</v>
      </c>
      <c r="F65" s="16">
        <v>10000</v>
      </c>
      <c r="G65" s="16">
        <v>10000</v>
      </c>
    </row>
    <row r="66" spans="1:9" ht="47.25" x14ac:dyDescent="0.25">
      <c r="A66" s="18" t="s">
        <v>9</v>
      </c>
      <c r="B66" s="24" t="s">
        <v>48</v>
      </c>
      <c r="C66" s="20" t="s">
        <v>49</v>
      </c>
      <c r="D66" s="9" t="s">
        <v>50</v>
      </c>
      <c r="E66" s="16">
        <v>50000</v>
      </c>
      <c r="F66" s="16">
        <v>50000</v>
      </c>
      <c r="G66" s="16">
        <v>50000</v>
      </c>
    </row>
    <row r="67" spans="1:9" ht="47.25" x14ac:dyDescent="0.25">
      <c r="A67" s="18" t="s">
        <v>19</v>
      </c>
      <c r="B67" s="24" t="s">
        <v>51</v>
      </c>
      <c r="C67" s="20" t="s">
        <v>52</v>
      </c>
      <c r="D67" s="9" t="s">
        <v>53</v>
      </c>
      <c r="E67" s="16">
        <v>60000</v>
      </c>
      <c r="F67" s="16">
        <v>60000</v>
      </c>
      <c r="G67" s="16">
        <v>80000</v>
      </c>
    </row>
    <row r="68" spans="1:9" x14ac:dyDescent="0.25">
      <c r="A68" s="188" t="s">
        <v>428</v>
      </c>
      <c r="B68" s="188"/>
      <c r="C68" s="188"/>
      <c r="D68" s="188"/>
      <c r="E68" s="15">
        <f>E69+E70</f>
        <v>290000</v>
      </c>
      <c r="F68" s="15">
        <f>F69+F70</f>
        <v>290000</v>
      </c>
      <c r="G68" s="15">
        <f>G69+G70</f>
        <v>390000</v>
      </c>
    </row>
    <row r="69" spans="1:9" ht="31.5" x14ac:dyDescent="0.25">
      <c r="A69" s="18" t="s">
        <v>6</v>
      </c>
      <c r="B69" s="24" t="s">
        <v>43</v>
      </c>
      <c r="C69" s="20" t="s">
        <v>430</v>
      </c>
      <c r="D69" s="9" t="s">
        <v>45</v>
      </c>
      <c r="E69" s="16">
        <v>60000</v>
      </c>
      <c r="F69" s="16">
        <v>60000</v>
      </c>
      <c r="G69" s="16">
        <v>60000</v>
      </c>
    </row>
    <row r="70" spans="1:9" ht="47.25" x14ac:dyDescent="0.25">
      <c r="A70" s="8" t="s">
        <v>9</v>
      </c>
      <c r="B70" s="2" t="s">
        <v>46</v>
      </c>
      <c r="C70" s="3" t="s">
        <v>47</v>
      </c>
      <c r="D70" s="4" t="s">
        <v>429</v>
      </c>
      <c r="E70" s="16">
        <v>230000</v>
      </c>
      <c r="F70" s="16">
        <v>230000</v>
      </c>
      <c r="G70" s="16">
        <v>330000</v>
      </c>
    </row>
    <row r="71" spans="1:9" x14ac:dyDescent="0.25">
      <c r="A71" s="126" t="s">
        <v>55</v>
      </c>
      <c r="B71" s="126"/>
      <c r="C71" s="126"/>
      <c r="D71" s="126"/>
      <c r="E71" s="15">
        <f>E72</f>
        <v>150000</v>
      </c>
      <c r="F71" s="15">
        <f>F72</f>
        <v>150000</v>
      </c>
      <c r="G71" s="15">
        <f>G72</f>
        <v>150000</v>
      </c>
    </row>
    <row r="72" spans="1:9" x14ac:dyDescent="0.25">
      <c r="A72" s="126" t="s">
        <v>56</v>
      </c>
      <c r="B72" s="126"/>
      <c r="C72" s="126"/>
      <c r="D72" s="126"/>
      <c r="E72" s="15">
        <f>E73+E74</f>
        <v>150000</v>
      </c>
      <c r="F72" s="15">
        <f>F73+F74</f>
        <v>150000</v>
      </c>
      <c r="G72" s="15">
        <f>G73+G74</f>
        <v>150000</v>
      </c>
    </row>
    <row r="73" spans="1:9" ht="47.25" x14ac:dyDescent="0.25">
      <c r="A73" s="8" t="s">
        <v>6</v>
      </c>
      <c r="B73" s="2" t="s">
        <v>57</v>
      </c>
      <c r="C73" s="3" t="s">
        <v>58</v>
      </c>
      <c r="D73" s="4" t="s">
        <v>59</v>
      </c>
      <c r="E73" s="16">
        <v>70000</v>
      </c>
      <c r="F73" s="16">
        <v>50000</v>
      </c>
      <c r="G73" s="16">
        <v>50000</v>
      </c>
    </row>
    <row r="74" spans="1:9" ht="78.75" x14ac:dyDescent="0.25">
      <c r="A74" s="8" t="s">
        <v>9</v>
      </c>
      <c r="B74" s="2" t="s">
        <v>60</v>
      </c>
      <c r="C74" s="3" t="s">
        <v>508</v>
      </c>
      <c r="D74" s="4" t="s">
        <v>61</v>
      </c>
      <c r="E74" s="16">
        <v>80000</v>
      </c>
      <c r="F74" s="16">
        <v>100000</v>
      </c>
      <c r="G74" s="16">
        <v>100000</v>
      </c>
    </row>
    <row r="75" spans="1:9" x14ac:dyDescent="0.25">
      <c r="A75" s="126" t="s">
        <v>62</v>
      </c>
      <c r="B75" s="126"/>
      <c r="C75" s="126"/>
      <c r="D75" s="126"/>
      <c r="E75" s="15">
        <f>E76+E98+E104+E107+E109+E111+E114+E120</f>
        <v>19417850</v>
      </c>
      <c r="F75" s="15">
        <f>F76+F98+F104+F107+F109+F111+F114+F116+F120+F102</f>
        <v>30550887</v>
      </c>
      <c r="G75" s="15">
        <f>G76+G98+G104+G107+G109+G111+G114+G116+G120+G102+G118</f>
        <v>22587200</v>
      </c>
    </row>
    <row r="76" spans="1:9" x14ac:dyDescent="0.25">
      <c r="A76" s="126" t="s">
        <v>63</v>
      </c>
      <c r="B76" s="126"/>
      <c r="C76" s="126"/>
      <c r="D76" s="126"/>
      <c r="E76" s="15">
        <f>E77+E83+E86+E90+E94+E96</f>
        <v>11963850</v>
      </c>
      <c r="F76" s="15">
        <f>F77+F83+F86+F90+F94+F96</f>
        <v>12314805</v>
      </c>
      <c r="G76" s="15">
        <f>G77+G83+G86+G90+G94+G96</f>
        <v>7634805</v>
      </c>
    </row>
    <row r="77" spans="1:9" ht="26.25" customHeight="1" x14ac:dyDescent="0.25">
      <c r="A77" s="25" t="s">
        <v>6</v>
      </c>
      <c r="B77" s="197" t="s">
        <v>64</v>
      </c>
      <c r="C77" s="195" t="s">
        <v>616</v>
      </c>
      <c r="D77" s="26"/>
      <c r="E77" s="161">
        <v>5076350</v>
      </c>
      <c r="F77" s="161">
        <v>5076350</v>
      </c>
      <c r="G77" s="161">
        <v>2726350</v>
      </c>
    </row>
    <row r="78" spans="1:9" ht="30.75" customHeight="1" x14ac:dyDescent="0.25">
      <c r="A78" s="27" t="s">
        <v>65</v>
      </c>
      <c r="B78" s="200" t="s">
        <v>67</v>
      </c>
      <c r="C78" s="196"/>
      <c r="D78" s="26" t="s">
        <v>68</v>
      </c>
      <c r="E78" s="162"/>
      <c r="F78" s="162"/>
      <c r="G78" s="162"/>
      <c r="I78"/>
    </row>
    <row r="79" spans="1:9" ht="36" customHeight="1" thickBot="1" x14ac:dyDescent="0.3">
      <c r="A79" s="27" t="s">
        <v>66</v>
      </c>
      <c r="B79" s="204" t="s">
        <v>317</v>
      </c>
      <c r="C79" s="196"/>
      <c r="D79" s="26" t="s">
        <v>68</v>
      </c>
      <c r="E79" s="162"/>
      <c r="F79" s="162"/>
      <c r="G79" s="162"/>
      <c r="I79"/>
    </row>
    <row r="80" spans="1:9" ht="42.75" customHeight="1" x14ac:dyDescent="0.25">
      <c r="A80" s="27" t="s">
        <v>69</v>
      </c>
      <c r="B80" s="200" t="s">
        <v>285</v>
      </c>
      <c r="C80" s="196"/>
      <c r="D80" s="26" t="s">
        <v>286</v>
      </c>
      <c r="E80" s="162"/>
      <c r="F80" s="162"/>
      <c r="G80" s="162"/>
      <c r="I80"/>
    </row>
    <row r="81" spans="1:9" ht="57" customHeight="1" x14ac:dyDescent="0.25">
      <c r="A81" s="27" t="s">
        <v>326</v>
      </c>
      <c r="B81" s="200" t="s">
        <v>70</v>
      </c>
      <c r="C81" s="196"/>
      <c r="D81" s="26" t="s">
        <v>71</v>
      </c>
      <c r="E81" s="162"/>
      <c r="F81" s="162"/>
      <c r="G81" s="162"/>
      <c r="I81"/>
    </row>
    <row r="82" spans="1:9" ht="57" customHeight="1" x14ac:dyDescent="0.25">
      <c r="A82" s="27" t="s">
        <v>391</v>
      </c>
      <c r="B82" s="200" t="s">
        <v>392</v>
      </c>
      <c r="C82" s="196"/>
      <c r="D82" s="26" t="s">
        <v>68</v>
      </c>
      <c r="E82" s="162"/>
      <c r="F82" s="162"/>
      <c r="G82" s="162"/>
      <c r="I82"/>
    </row>
    <row r="83" spans="1:9" ht="15.75" customHeight="1" x14ac:dyDescent="0.25">
      <c r="A83" s="25" t="s">
        <v>9</v>
      </c>
      <c r="B83" s="197" t="s">
        <v>72</v>
      </c>
      <c r="C83" s="173" t="s">
        <v>617</v>
      </c>
      <c r="D83" s="26"/>
      <c r="E83" s="161">
        <v>2535000</v>
      </c>
      <c r="F83" s="161">
        <v>2535000</v>
      </c>
      <c r="G83" s="161">
        <v>535000</v>
      </c>
      <c r="I83"/>
    </row>
    <row r="84" spans="1:9" x14ac:dyDescent="0.25">
      <c r="A84" s="27" t="s">
        <v>667</v>
      </c>
      <c r="B84" s="200" t="s">
        <v>341</v>
      </c>
      <c r="C84" s="169"/>
      <c r="D84" s="26" t="s">
        <v>73</v>
      </c>
      <c r="E84" s="162"/>
      <c r="F84" s="162"/>
      <c r="G84" s="162"/>
      <c r="I84"/>
    </row>
    <row r="85" spans="1:9" ht="38.25" customHeight="1" x14ac:dyDescent="0.25">
      <c r="A85" s="29" t="s">
        <v>327</v>
      </c>
      <c r="B85" s="200" t="s">
        <v>74</v>
      </c>
      <c r="C85" s="169"/>
      <c r="D85" s="26" t="s">
        <v>75</v>
      </c>
      <c r="E85" s="162"/>
      <c r="F85" s="162"/>
      <c r="G85" s="162"/>
      <c r="I85"/>
    </row>
    <row r="86" spans="1:9" ht="15.75" customHeight="1" x14ac:dyDescent="0.25">
      <c r="A86" s="25" t="s">
        <v>19</v>
      </c>
      <c r="B86" s="197" t="s">
        <v>76</v>
      </c>
      <c r="C86" s="173" t="s">
        <v>641</v>
      </c>
      <c r="D86" s="26"/>
      <c r="E86" s="161">
        <v>2752500</v>
      </c>
      <c r="F86" s="161">
        <v>3047539</v>
      </c>
      <c r="G86" s="161">
        <v>2197539</v>
      </c>
    </row>
    <row r="87" spans="1:9" ht="24" customHeight="1" x14ac:dyDescent="0.25">
      <c r="A87" s="27" t="s">
        <v>328</v>
      </c>
      <c r="B87" s="200" t="s">
        <v>214</v>
      </c>
      <c r="C87" s="169"/>
      <c r="D87" s="26" t="s">
        <v>68</v>
      </c>
      <c r="E87" s="162"/>
      <c r="F87" s="162"/>
      <c r="G87" s="162"/>
    </row>
    <row r="88" spans="1:9" ht="51.75" customHeight="1" x14ac:dyDescent="0.25">
      <c r="A88" s="27" t="s">
        <v>77</v>
      </c>
      <c r="B88" s="200" t="s">
        <v>657</v>
      </c>
      <c r="C88" s="169"/>
      <c r="D88" s="26" t="s">
        <v>79</v>
      </c>
      <c r="E88" s="162"/>
      <c r="F88" s="162"/>
      <c r="G88" s="162"/>
    </row>
    <row r="89" spans="1:9" ht="45.75" customHeight="1" x14ac:dyDescent="0.25">
      <c r="A89" s="27" t="s">
        <v>78</v>
      </c>
      <c r="B89" s="200" t="s">
        <v>213</v>
      </c>
      <c r="C89" s="169"/>
      <c r="D89" s="26" t="s">
        <v>79</v>
      </c>
      <c r="E89" s="162"/>
      <c r="F89" s="162"/>
      <c r="G89" s="162"/>
    </row>
    <row r="90" spans="1:9" ht="15.75" customHeight="1" x14ac:dyDescent="0.25">
      <c r="A90" s="25" t="s">
        <v>38</v>
      </c>
      <c r="B90" s="197" t="s">
        <v>81</v>
      </c>
      <c r="C90" s="105" t="s">
        <v>615</v>
      </c>
      <c r="D90" s="26"/>
      <c r="E90" s="15">
        <f>E91</f>
        <v>100000</v>
      </c>
      <c r="F90" s="15">
        <f>F91</f>
        <v>155916</v>
      </c>
      <c r="G90" s="15">
        <f>G91</f>
        <v>555916</v>
      </c>
    </row>
    <row r="91" spans="1:9" ht="84" customHeight="1" x14ac:dyDescent="0.25">
      <c r="A91" s="29" t="s">
        <v>658</v>
      </c>
      <c r="B91" s="200" t="s">
        <v>346</v>
      </c>
      <c r="C91" s="106"/>
      <c r="D91" s="26" t="s">
        <v>79</v>
      </c>
      <c r="E91" s="108">
        <v>100000</v>
      </c>
      <c r="F91" s="108">
        <v>155916</v>
      </c>
      <c r="G91" s="108">
        <v>555916</v>
      </c>
    </row>
    <row r="92" spans="1:9" ht="84" customHeight="1" x14ac:dyDescent="0.25">
      <c r="A92" s="29" t="s">
        <v>659</v>
      </c>
      <c r="B92" s="200" t="s">
        <v>393</v>
      </c>
      <c r="C92" s="106"/>
      <c r="D92" s="26" t="s">
        <v>79</v>
      </c>
      <c r="E92" s="109"/>
      <c r="F92" s="109"/>
      <c r="G92" s="109"/>
    </row>
    <row r="93" spans="1:9" ht="84" customHeight="1" x14ac:dyDescent="0.25">
      <c r="A93" s="27" t="s">
        <v>660</v>
      </c>
      <c r="B93" s="200" t="s">
        <v>661</v>
      </c>
      <c r="C93" s="107"/>
      <c r="D93" s="26" t="s">
        <v>79</v>
      </c>
      <c r="E93" s="110"/>
      <c r="F93" s="110"/>
      <c r="G93" s="110"/>
    </row>
    <row r="94" spans="1:9" x14ac:dyDescent="0.25">
      <c r="A94" s="140" t="s">
        <v>80</v>
      </c>
      <c r="B94" s="149" t="s">
        <v>83</v>
      </c>
      <c r="C94" s="165" t="s">
        <v>642</v>
      </c>
      <c r="D94" s="26"/>
      <c r="E94" s="15">
        <f>E95</f>
        <v>1400000</v>
      </c>
      <c r="F94" s="15">
        <f>F95</f>
        <v>1400000</v>
      </c>
      <c r="G94" s="15">
        <f>G95</f>
        <v>1520000</v>
      </c>
    </row>
    <row r="95" spans="1:9" ht="45.75" customHeight="1" x14ac:dyDescent="0.25">
      <c r="A95" s="140"/>
      <c r="B95" s="149"/>
      <c r="C95" s="165"/>
      <c r="D95" s="26" t="s">
        <v>400</v>
      </c>
      <c r="E95" s="16">
        <v>1400000</v>
      </c>
      <c r="F95" s="16">
        <v>1400000</v>
      </c>
      <c r="G95" s="16">
        <v>1520000</v>
      </c>
    </row>
    <row r="96" spans="1:9" x14ac:dyDescent="0.25">
      <c r="A96" s="140" t="s">
        <v>82</v>
      </c>
      <c r="B96" s="149" t="s">
        <v>85</v>
      </c>
      <c r="C96" s="165" t="s">
        <v>432</v>
      </c>
      <c r="D96" s="26"/>
      <c r="E96" s="13">
        <f>E97</f>
        <v>100000</v>
      </c>
      <c r="F96" s="13">
        <f>F97</f>
        <v>100000</v>
      </c>
      <c r="G96" s="13">
        <f>G97</f>
        <v>100000</v>
      </c>
    </row>
    <row r="97" spans="1:7" ht="31.5" x14ac:dyDescent="0.25">
      <c r="A97" s="140"/>
      <c r="B97" s="149"/>
      <c r="C97" s="165"/>
      <c r="D97" s="26" t="s">
        <v>401</v>
      </c>
      <c r="E97" s="14">
        <v>100000</v>
      </c>
      <c r="F97" s="14">
        <v>100000</v>
      </c>
      <c r="G97" s="14">
        <v>100000</v>
      </c>
    </row>
    <row r="98" spans="1:7" ht="15.75" customHeight="1" x14ac:dyDescent="0.25">
      <c r="A98" s="166" t="s">
        <v>86</v>
      </c>
      <c r="B98" s="167"/>
      <c r="C98" s="167"/>
      <c r="D98" s="168"/>
      <c r="E98" s="13">
        <f>E99</f>
        <v>600000</v>
      </c>
      <c r="F98" s="13">
        <f>F99</f>
        <v>0</v>
      </c>
      <c r="G98" s="13">
        <f>G99</f>
        <v>808313</v>
      </c>
    </row>
    <row r="99" spans="1:7" ht="15.75" customHeight="1" x14ac:dyDescent="0.25">
      <c r="A99" s="27" t="s">
        <v>6</v>
      </c>
      <c r="B99" s="197" t="s">
        <v>87</v>
      </c>
      <c r="C99" s="198" t="s">
        <v>433</v>
      </c>
      <c r="D99" s="199"/>
      <c r="E99" s="178">
        <v>600000</v>
      </c>
      <c r="F99" s="178">
        <v>0</v>
      </c>
      <c r="G99" s="178">
        <v>808313</v>
      </c>
    </row>
    <row r="100" spans="1:7" ht="78.75" x14ac:dyDescent="0.25">
      <c r="A100" s="27" t="s">
        <v>65</v>
      </c>
      <c r="B100" s="200" t="s">
        <v>655</v>
      </c>
      <c r="C100" s="198"/>
      <c r="D100" s="199" t="s">
        <v>668</v>
      </c>
      <c r="E100" s="179"/>
      <c r="F100" s="179"/>
      <c r="G100" s="179"/>
    </row>
    <row r="101" spans="1:7" x14ac:dyDescent="0.25">
      <c r="A101" s="71" t="s">
        <v>66</v>
      </c>
      <c r="B101" s="201" t="s">
        <v>342</v>
      </c>
      <c r="C101" s="202"/>
      <c r="D101" s="203" t="s">
        <v>662</v>
      </c>
      <c r="E101" s="179"/>
      <c r="F101" s="179"/>
      <c r="G101" s="179"/>
    </row>
    <row r="102" spans="1:7" ht="18" customHeight="1" x14ac:dyDescent="0.25">
      <c r="A102" s="150" t="s">
        <v>509</v>
      </c>
      <c r="B102" s="150"/>
      <c r="C102" s="150"/>
      <c r="D102" s="150"/>
      <c r="E102" s="13">
        <f>E103</f>
        <v>0</v>
      </c>
      <c r="F102" s="13">
        <f>F103</f>
        <v>300</v>
      </c>
      <c r="G102" s="13">
        <f>G103</f>
        <v>300</v>
      </c>
    </row>
    <row r="103" spans="1:7" x14ac:dyDescent="0.25">
      <c r="A103" s="27" t="s">
        <v>6</v>
      </c>
      <c r="B103" s="28" t="s">
        <v>604</v>
      </c>
      <c r="C103" s="85" t="s">
        <v>510</v>
      </c>
      <c r="D103" s="26" t="s">
        <v>605</v>
      </c>
      <c r="E103" s="14">
        <v>0</v>
      </c>
      <c r="F103" s="14">
        <v>300</v>
      </c>
      <c r="G103" s="14">
        <v>300</v>
      </c>
    </row>
    <row r="104" spans="1:7" ht="15.75" customHeight="1" x14ac:dyDescent="0.25">
      <c r="A104" s="118" t="s">
        <v>88</v>
      </c>
      <c r="B104" s="119"/>
      <c r="C104" s="119"/>
      <c r="D104" s="120"/>
      <c r="E104" s="15">
        <f>E105</f>
        <v>160000</v>
      </c>
      <c r="F104" s="15">
        <f>F105</f>
        <v>100000</v>
      </c>
      <c r="G104" s="15">
        <f>G105</f>
        <v>100000</v>
      </c>
    </row>
    <row r="105" spans="1:7" x14ac:dyDescent="0.25">
      <c r="A105" s="139" t="s">
        <v>6</v>
      </c>
      <c r="B105" s="2" t="s">
        <v>89</v>
      </c>
      <c r="C105" s="157" t="s">
        <v>472</v>
      </c>
      <c r="D105" s="159" t="s">
        <v>279</v>
      </c>
      <c r="E105" s="161">
        <v>160000</v>
      </c>
      <c r="F105" s="161">
        <v>100000</v>
      </c>
      <c r="G105" s="161">
        <v>100000</v>
      </c>
    </row>
    <row r="106" spans="1:7" ht="66.75" customHeight="1" x14ac:dyDescent="0.25">
      <c r="A106" s="139"/>
      <c r="B106" s="2" t="s">
        <v>90</v>
      </c>
      <c r="C106" s="157"/>
      <c r="D106" s="159"/>
      <c r="E106" s="163"/>
      <c r="F106" s="163"/>
      <c r="G106" s="163"/>
    </row>
    <row r="107" spans="1:7" ht="15.75" customHeight="1" x14ac:dyDescent="0.25">
      <c r="A107" s="118" t="s">
        <v>91</v>
      </c>
      <c r="B107" s="119"/>
      <c r="C107" s="119"/>
      <c r="D107" s="120"/>
      <c r="E107" s="15">
        <f>E108</f>
        <v>1700000</v>
      </c>
      <c r="F107" s="15">
        <f>F108</f>
        <v>1720000</v>
      </c>
      <c r="G107" s="15">
        <f>G108</f>
        <v>1720000</v>
      </c>
    </row>
    <row r="108" spans="1:7" ht="63" x14ac:dyDescent="0.25">
      <c r="A108" s="8" t="s">
        <v>6</v>
      </c>
      <c r="B108" s="2" t="s">
        <v>92</v>
      </c>
      <c r="C108" s="3" t="s">
        <v>511</v>
      </c>
      <c r="D108" s="30" t="s">
        <v>492</v>
      </c>
      <c r="E108" s="16">
        <v>1700000</v>
      </c>
      <c r="F108" s="16">
        <v>1720000</v>
      </c>
      <c r="G108" s="16">
        <v>1720000</v>
      </c>
    </row>
    <row r="109" spans="1:7" ht="32.25" customHeight="1" x14ac:dyDescent="0.25">
      <c r="A109" s="127" t="s">
        <v>194</v>
      </c>
      <c r="B109" s="128"/>
      <c r="C109" s="128"/>
      <c r="D109" s="129"/>
      <c r="E109" s="15">
        <f>E110</f>
        <v>390000</v>
      </c>
      <c r="F109" s="15">
        <f>F110</f>
        <v>400000</v>
      </c>
      <c r="G109" s="15">
        <f>G110</f>
        <v>400000</v>
      </c>
    </row>
    <row r="110" spans="1:7" ht="47.25" x14ac:dyDescent="0.25">
      <c r="A110" s="8" t="s">
        <v>6</v>
      </c>
      <c r="B110" s="2" t="s">
        <v>212</v>
      </c>
      <c r="C110" s="3" t="s">
        <v>512</v>
      </c>
      <c r="D110" s="30" t="s">
        <v>211</v>
      </c>
      <c r="E110" s="16">
        <v>390000</v>
      </c>
      <c r="F110" s="16">
        <v>400000</v>
      </c>
      <c r="G110" s="16">
        <v>400000</v>
      </c>
    </row>
    <row r="111" spans="1:7" ht="15.75" customHeight="1" x14ac:dyDescent="0.25">
      <c r="A111" s="118" t="s">
        <v>93</v>
      </c>
      <c r="B111" s="119"/>
      <c r="C111" s="119"/>
      <c r="D111" s="120"/>
      <c r="E111" s="15">
        <f>E112</f>
        <v>304000</v>
      </c>
      <c r="F111" s="15">
        <f>F112</f>
        <v>1930782</v>
      </c>
      <c r="G111" s="15">
        <f>G112</f>
        <v>1705782</v>
      </c>
    </row>
    <row r="112" spans="1:7" ht="26.25" customHeight="1" x14ac:dyDescent="0.25">
      <c r="A112" s="31" t="s">
        <v>6</v>
      </c>
      <c r="B112" s="28" t="s">
        <v>94</v>
      </c>
      <c r="C112" s="169" t="s">
        <v>513</v>
      </c>
      <c r="D112" s="30" t="s">
        <v>280</v>
      </c>
      <c r="E112" s="164">
        <v>304000</v>
      </c>
      <c r="F112" s="164">
        <v>1930782</v>
      </c>
      <c r="G112" s="164">
        <v>1705782</v>
      </c>
    </row>
    <row r="113" spans="1:7" ht="39.75" customHeight="1" x14ac:dyDescent="0.25">
      <c r="A113" s="31" t="s">
        <v>9</v>
      </c>
      <c r="B113" s="28" t="s">
        <v>287</v>
      </c>
      <c r="C113" s="169"/>
      <c r="D113" s="30" t="s">
        <v>288</v>
      </c>
      <c r="E113" s="164"/>
      <c r="F113" s="164"/>
      <c r="G113" s="164"/>
    </row>
    <row r="114" spans="1:7" ht="15.75" customHeight="1" x14ac:dyDescent="0.25">
      <c r="A114" s="118" t="s">
        <v>95</v>
      </c>
      <c r="B114" s="119"/>
      <c r="C114" s="119"/>
      <c r="D114" s="120"/>
      <c r="E114" s="15">
        <f>E115</f>
        <v>4150000</v>
      </c>
      <c r="F114" s="15">
        <f>F115</f>
        <v>4000000</v>
      </c>
      <c r="G114" s="15">
        <f>G115</f>
        <v>100000</v>
      </c>
    </row>
    <row r="115" spans="1:7" ht="47.25" x14ac:dyDescent="0.25">
      <c r="A115" s="27" t="s">
        <v>6</v>
      </c>
      <c r="B115" s="2" t="s">
        <v>96</v>
      </c>
      <c r="C115" s="3" t="s">
        <v>434</v>
      </c>
      <c r="D115" s="4" t="s">
        <v>243</v>
      </c>
      <c r="E115" s="16">
        <v>4150000</v>
      </c>
      <c r="F115" s="16">
        <v>4000000</v>
      </c>
      <c r="G115" s="16">
        <v>100000</v>
      </c>
    </row>
    <row r="116" spans="1:7" x14ac:dyDescent="0.25">
      <c r="A116" s="118" t="s">
        <v>600</v>
      </c>
      <c r="B116" s="119"/>
      <c r="C116" s="119"/>
      <c r="D116" s="120"/>
      <c r="E116" s="15">
        <f>E117</f>
        <v>0</v>
      </c>
      <c r="F116" s="15">
        <f>F117</f>
        <v>9800000</v>
      </c>
      <c r="G116" s="15">
        <f>G117</f>
        <v>9800000</v>
      </c>
    </row>
    <row r="117" spans="1:7" ht="47.25" x14ac:dyDescent="0.25">
      <c r="A117" s="27" t="s">
        <v>6</v>
      </c>
      <c r="B117" s="2" t="s">
        <v>602</v>
      </c>
      <c r="C117" s="3" t="s">
        <v>601</v>
      </c>
      <c r="D117" s="82" t="s">
        <v>603</v>
      </c>
      <c r="E117" s="16">
        <v>0</v>
      </c>
      <c r="F117" s="16">
        <v>9800000</v>
      </c>
      <c r="G117" s="16">
        <v>9800000</v>
      </c>
    </row>
    <row r="118" spans="1:7" ht="21.75" customHeight="1" x14ac:dyDescent="0.25">
      <c r="A118" s="133" t="s">
        <v>618</v>
      </c>
      <c r="B118" s="134"/>
      <c r="C118" s="134"/>
      <c r="D118" s="135"/>
      <c r="E118" s="15">
        <f>E119</f>
        <v>0</v>
      </c>
      <c r="F118" s="15">
        <f t="shared" ref="F118:G118" si="4">F119</f>
        <v>0</v>
      </c>
      <c r="G118" s="15">
        <f t="shared" si="4"/>
        <v>33000</v>
      </c>
    </row>
    <row r="119" spans="1:7" ht="47.25" x14ac:dyDescent="0.25">
      <c r="A119" s="27" t="s">
        <v>6</v>
      </c>
      <c r="B119" s="2" t="s">
        <v>663</v>
      </c>
      <c r="C119" s="3" t="s">
        <v>619</v>
      </c>
      <c r="D119" s="205" t="s">
        <v>669</v>
      </c>
      <c r="E119" s="16">
        <v>0</v>
      </c>
      <c r="F119" s="16">
        <v>0</v>
      </c>
      <c r="G119" s="16">
        <v>33000</v>
      </c>
    </row>
    <row r="120" spans="1:7" ht="32.25" customHeight="1" x14ac:dyDescent="0.25">
      <c r="A120" s="118" t="s">
        <v>184</v>
      </c>
      <c r="B120" s="119"/>
      <c r="C120" s="119"/>
      <c r="D120" s="120"/>
      <c r="E120" s="15">
        <f>E121</f>
        <v>150000</v>
      </c>
      <c r="F120" s="15">
        <f>F121</f>
        <v>285000</v>
      </c>
      <c r="G120" s="15">
        <f>G121</f>
        <v>285000</v>
      </c>
    </row>
    <row r="121" spans="1:7" ht="31.5" x14ac:dyDescent="0.25">
      <c r="A121" s="27">
        <v>1</v>
      </c>
      <c r="B121" s="2" t="s">
        <v>185</v>
      </c>
      <c r="C121" s="3" t="s">
        <v>514</v>
      </c>
      <c r="D121" s="4" t="s">
        <v>244</v>
      </c>
      <c r="E121" s="16">
        <v>150000</v>
      </c>
      <c r="F121" s="16">
        <v>285000</v>
      </c>
      <c r="G121" s="16">
        <v>285000</v>
      </c>
    </row>
    <row r="122" spans="1:7" ht="15.75" customHeight="1" x14ac:dyDescent="0.25">
      <c r="A122" s="118" t="s">
        <v>97</v>
      </c>
      <c r="B122" s="119"/>
      <c r="C122" s="119"/>
      <c r="D122" s="120"/>
      <c r="E122" s="15">
        <f>E123+E125+E127+E129+E131+E133+E139+E141+E143+E145+E147+E149+E151+E155+E157+E159+E161+E153+E163+E166</f>
        <v>21240000</v>
      </c>
      <c r="F122" s="15">
        <f t="shared" ref="F122:G122" si="5">F123+F125+F127+F129+F131+F133+F139+F141+F143+F145+F147+F149+F151+F155+F157+F159+F161+F153+F163+F166</f>
        <v>10570000</v>
      </c>
      <c r="G122" s="15">
        <f t="shared" si="5"/>
        <v>5947000</v>
      </c>
    </row>
    <row r="123" spans="1:7" ht="15.75" customHeight="1" x14ac:dyDescent="0.25">
      <c r="A123" s="118" t="s">
        <v>98</v>
      </c>
      <c r="B123" s="119"/>
      <c r="C123" s="119"/>
      <c r="D123" s="120"/>
      <c r="E123" s="15">
        <f>E124</f>
        <v>300000</v>
      </c>
      <c r="F123" s="15">
        <f>F124</f>
        <v>340000</v>
      </c>
      <c r="G123" s="15">
        <f>G124</f>
        <v>340000</v>
      </c>
    </row>
    <row r="124" spans="1:7" ht="63" x14ac:dyDescent="0.25">
      <c r="A124" s="8" t="s">
        <v>6</v>
      </c>
      <c r="B124" s="2" t="s">
        <v>99</v>
      </c>
      <c r="C124" s="3" t="s">
        <v>297</v>
      </c>
      <c r="D124" s="4" t="s">
        <v>100</v>
      </c>
      <c r="E124" s="16">
        <v>300000</v>
      </c>
      <c r="F124" s="16">
        <v>340000</v>
      </c>
      <c r="G124" s="16">
        <v>340000</v>
      </c>
    </row>
    <row r="125" spans="1:7" ht="15.75" customHeight="1" x14ac:dyDescent="0.25">
      <c r="A125" s="118" t="s">
        <v>496</v>
      </c>
      <c r="B125" s="119"/>
      <c r="C125" s="119"/>
      <c r="D125" s="120"/>
      <c r="E125" s="15">
        <f>E126</f>
        <v>300000</v>
      </c>
      <c r="F125" s="15">
        <f>F126</f>
        <v>300000</v>
      </c>
      <c r="G125" s="15">
        <f>G126</f>
        <v>300000</v>
      </c>
    </row>
    <row r="126" spans="1:7" ht="31.5" x14ac:dyDescent="0.25">
      <c r="A126" s="8" t="s">
        <v>6</v>
      </c>
      <c r="B126" s="2" t="s">
        <v>101</v>
      </c>
      <c r="C126" s="3" t="s">
        <v>329</v>
      </c>
      <c r="D126" s="4" t="s">
        <v>402</v>
      </c>
      <c r="E126" s="16">
        <v>300000</v>
      </c>
      <c r="F126" s="16">
        <v>300000</v>
      </c>
      <c r="G126" s="16">
        <v>300000</v>
      </c>
    </row>
    <row r="127" spans="1:7" x14ac:dyDescent="0.25">
      <c r="A127" s="118" t="s">
        <v>497</v>
      </c>
      <c r="B127" s="119"/>
      <c r="C127" s="119"/>
      <c r="D127" s="120"/>
      <c r="E127" s="15">
        <f>E128</f>
        <v>100000</v>
      </c>
      <c r="F127" s="15">
        <f>F128</f>
        <v>100000</v>
      </c>
      <c r="G127" s="15">
        <f>G128</f>
        <v>100000</v>
      </c>
    </row>
    <row r="128" spans="1:7" ht="31.5" x14ac:dyDescent="0.25">
      <c r="A128" s="32" t="s">
        <v>6</v>
      </c>
      <c r="B128" s="2" t="s">
        <v>101</v>
      </c>
      <c r="C128" s="33" t="s">
        <v>444</v>
      </c>
      <c r="D128" s="4" t="s">
        <v>435</v>
      </c>
      <c r="E128" s="16">
        <v>100000</v>
      </c>
      <c r="F128" s="16">
        <v>100000</v>
      </c>
      <c r="G128" s="16">
        <v>100000</v>
      </c>
    </row>
    <row r="129" spans="1:7" ht="15.75" customHeight="1" x14ac:dyDescent="0.25">
      <c r="A129" s="118" t="s">
        <v>498</v>
      </c>
      <c r="B129" s="119"/>
      <c r="C129" s="119"/>
      <c r="D129" s="120"/>
      <c r="E129" s="15">
        <f>E130</f>
        <v>20000</v>
      </c>
      <c r="F129" s="15">
        <f>F130</f>
        <v>20000</v>
      </c>
      <c r="G129" s="15">
        <f>G130</f>
        <v>0</v>
      </c>
    </row>
    <row r="130" spans="1:7" ht="31.5" x14ac:dyDescent="0.25">
      <c r="A130" s="8" t="s">
        <v>6</v>
      </c>
      <c r="B130" s="2" t="s">
        <v>102</v>
      </c>
      <c r="C130" s="3" t="s">
        <v>103</v>
      </c>
      <c r="D130" s="4" t="s">
        <v>104</v>
      </c>
      <c r="E130" s="16">
        <v>20000</v>
      </c>
      <c r="F130" s="16">
        <v>20000</v>
      </c>
      <c r="G130" s="16">
        <v>0</v>
      </c>
    </row>
    <row r="131" spans="1:7" ht="15.75" customHeight="1" x14ac:dyDescent="0.25">
      <c r="A131" s="118" t="s">
        <v>499</v>
      </c>
      <c r="B131" s="119"/>
      <c r="C131" s="119"/>
      <c r="D131" s="120"/>
      <c r="E131" s="15">
        <f>E132</f>
        <v>20000</v>
      </c>
      <c r="F131" s="15">
        <f>F132</f>
        <v>20000</v>
      </c>
      <c r="G131" s="15">
        <f>G132</f>
        <v>220000</v>
      </c>
    </row>
    <row r="132" spans="1:7" ht="47.25" x14ac:dyDescent="0.25">
      <c r="A132" s="8" t="s">
        <v>6</v>
      </c>
      <c r="B132" s="2" t="s">
        <v>343</v>
      </c>
      <c r="C132" s="34" t="s">
        <v>643</v>
      </c>
      <c r="D132" s="4" t="s">
        <v>105</v>
      </c>
      <c r="E132" s="35">
        <v>20000</v>
      </c>
      <c r="F132" s="35">
        <v>20000</v>
      </c>
      <c r="G132" s="35">
        <v>220000</v>
      </c>
    </row>
    <row r="133" spans="1:7" ht="15.75" customHeight="1" x14ac:dyDescent="0.25">
      <c r="A133" s="118" t="s">
        <v>500</v>
      </c>
      <c r="B133" s="119"/>
      <c r="C133" s="119"/>
      <c r="D133" s="120"/>
      <c r="E133" s="15">
        <f>E136+E137+E138</f>
        <v>150000</v>
      </c>
      <c r="F133" s="15">
        <f>F136+F137+F138</f>
        <v>50000</v>
      </c>
      <c r="G133" s="15">
        <f>G136+G137+G138</f>
        <v>50000</v>
      </c>
    </row>
    <row r="134" spans="1:7" x14ac:dyDescent="0.25">
      <c r="A134" s="139" t="s">
        <v>6</v>
      </c>
      <c r="B134" s="116" t="s">
        <v>106</v>
      </c>
      <c r="C134" s="138"/>
      <c r="D134" s="117"/>
      <c r="E134" s="137"/>
      <c r="F134" s="137"/>
      <c r="G134" s="137"/>
    </row>
    <row r="135" spans="1:7" ht="15.75" customHeight="1" x14ac:dyDescent="0.25">
      <c r="A135" s="139"/>
      <c r="B135" s="116" t="s">
        <v>245</v>
      </c>
      <c r="C135" s="138"/>
      <c r="D135" s="117"/>
      <c r="E135" s="137"/>
      <c r="F135" s="137"/>
      <c r="G135" s="137"/>
    </row>
    <row r="136" spans="1:7" ht="47.25" x14ac:dyDescent="0.25">
      <c r="A136" s="8" t="s">
        <v>6</v>
      </c>
      <c r="B136" s="2" t="s">
        <v>5</v>
      </c>
      <c r="C136" s="3" t="s">
        <v>349</v>
      </c>
      <c r="D136" s="4" t="s">
        <v>107</v>
      </c>
      <c r="E136" s="16">
        <v>5000</v>
      </c>
      <c r="F136" s="16">
        <v>5000</v>
      </c>
      <c r="G136" s="16">
        <v>5000</v>
      </c>
    </row>
    <row r="137" spans="1:7" ht="31.5" x14ac:dyDescent="0.25">
      <c r="A137" s="8" t="s">
        <v>9</v>
      </c>
      <c r="B137" s="2" t="s">
        <v>108</v>
      </c>
      <c r="C137" s="3" t="s">
        <v>109</v>
      </c>
      <c r="D137" s="4" t="s">
        <v>110</v>
      </c>
      <c r="E137" s="16">
        <v>25000</v>
      </c>
      <c r="F137" s="16">
        <v>25000</v>
      </c>
      <c r="G137" s="16">
        <v>25000</v>
      </c>
    </row>
    <row r="138" spans="1:7" ht="63" x14ac:dyDescent="0.25">
      <c r="A138" s="8" t="s">
        <v>19</v>
      </c>
      <c r="B138" s="2" t="s">
        <v>111</v>
      </c>
      <c r="C138" s="3" t="s">
        <v>436</v>
      </c>
      <c r="D138" s="4" t="s">
        <v>179</v>
      </c>
      <c r="E138" s="16">
        <v>120000</v>
      </c>
      <c r="F138" s="16">
        <v>20000</v>
      </c>
      <c r="G138" s="16">
        <v>20000</v>
      </c>
    </row>
    <row r="139" spans="1:7" ht="15.75" customHeight="1" x14ac:dyDescent="0.25">
      <c r="A139" s="118" t="s">
        <v>501</v>
      </c>
      <c r="B139" s="119"/>
      <c r="C139" s="119"/>
      <c r="D139" s="120"/>
      <c r="E139" s="15">
        <f>E140</f>
        <v>50000</v>
      </c>
      <c r="F139" s="15">
        <f>F140</f>
        <v>50000</v>
      </c>
      <c r="G139" s="15">
        <f>G140</f>
        <v>50000</v>
      </c>
    </row>
    <row r="140" spans="1:7" ht="47.25" x14ac:dyDescent="0.25">
      <c r="A140" s="8" t="s">
        <v>6</v>
      </c>
      <c r="B140" s="2" t="s">
        <v>112</v>
      </c>
      <c r="C140" s="3" t="s">
        <v>113</v>
      </c>
      <c r="D140" s="4" t="s">
        <v>114</v>
      </c>
      <c r="E140" s="16">
        <v>50000</v>
      </c>
      <c r="F140" s="16">
        <v>50000</v>
      </c>
      <c r="G140" s="16">
        <v>50000</v>
      </c>
    </row>
    <row r="141" spans="1:7" ht="15.75" customHeight="1" x14ac:dyDescent="0.25">
      <c r="A141" s="118" t="s">
        <v>502</v>
      </c>
      <c r="B141" s="119"/>
      <c r="C141" s="119"/>
      <c r="D141" s="120"/>
      <c r="E141" s="15">
        <f>E142</f>
        <v>150000</v>
      </c>
      <c r="F141" s="15">
        <f>F142</f>
        <v>50000</v>
      </c>
      <c r="G141" s="15">
        <f>G142</f>
        <v>50000</v>
      </c>
    </row>
    <row r="142" spans="1:7" ht="47.25" x14ac:dyDescent="0.25">
      <c r="A142" s="2" t="s">
        <v>6</v>
      </c>
      <c r="B142" s="2" t="s">
        <v>115</v>
      </c>
      <c r="C142" s="3" t="s">
        <v>445</v>
      </c>
      <c r="D142" s="4" t="s">
        <v>116</v>
      </c>
      <c r="E142" s="16">
        <v>150000</v>
      </c>
      <c r="F142" s="16">
        <v>50000</v>
      </c>
      <c r="G142" s="16">
        <v>50000</v>
      </c>
    </row>
    <row r="143" spans="1:7" ht="15.75" customHeight="1" x14ac:dyDescent="0.25">
      <c r="A143" s="118" t="s">
        <v>265</v>
      </c>
      <c r="B143" s="119"/>
      <c r="C143" s="119"/>
      <c r="D143" s="120"/>
      <c r="E143" s="15">
        <f>E144</f>
        <v>250000</v>
      </c>
      <c r="F143" s="15">
        <f>F144</f>
        <v>250000</v>
      </c>
      <c r="G143" s="15">
        <f>G144</f>
        <v>250000</v>
      </c>
    </row>
    <row r="144" spans="1:7" ht="47.25" x14ac:dyDescent="0.25">
      <c r="A144" s="27" t="s">
        <v>6</v>
      </c>
      <c r="B144" s="28" t="s">
        <v>117</v>
      </c>
      <c r="C144" s="36" t="s">
        <v>620</v>
      </c>
      <c r="D144" s="4" t="s">
        <v>281</v>
      </c>
      <c r="E144" s="16">
        <v>250000</v>
      </c>
      <c r="F144" s="16">
        <v>250000</v>
      </c>
      <c r="G144" s="16">
        <v>250000</v>
      </c>
    </row>
    <row r="145" spans="1:7" ht="15.75" customHeight="1" x14ac:dyDescent="0.25">
      <c r="A145" s="118" t="s">
        <v>186</v>
      </c>
      <c r="B145" s="119"/>
      <c r="C145" s="119"/>
      <c r="D145" s="120"/>
      <c r="E145" s="15">
        <f>E146</f>
        <v>50000</v>
      </c>
      <c r="F145" s="15">
        <f>F146</f>
        <v>50000</v>
      </c>
      <c r="G145" s="15">
        <f>G146</f>
        <v>50000</v>
      </c>
    </row>
    <row r="146" spans="1:7" ht="31.5" x14ac:dyDescent="0.25">
      <c r="A146" s="8" t="s">
        <v>6</v>
      </c>
      <c r="B146" s="3" t="s">
        <v>118</v>
      </c>
      <c r="C146" s="3" t="s">
        <v>119</v>
      </c>
      <c r="D146" s="3" t="s">
        <v>120</v>
      </c>
      <c r="E146" s="16">
        <v>50000</v>
      </c>
      <c r="F146" s="16">
        <v>50000</v>
      </c>
      <c r="G146" s="16">
        <v>50000</v>
      </c>
    </row>
    <row r="147" spans="1:7" ht="15.75" customHeight="1" x14ac:dyDescent="0.25">
      <c r="A147" s="118" t="s">
        <v>437</v>
      </c>
      <c r="B147" s="119"/>
      <c r="C147" s="119"/>
      <c r="D147" s="120"/>
      <c r="E147" s="15">
        <f>E148</f>
        <v>350000</v>
      </c>
      <c r="F147" s="15">
        <f>F148</f>
        <v>0</v>
      </c>
      <c r="G147" s="15">
        <f>G148</f>
        <v>0</v>
      </c>
    </row>
    <row r="148" spans="1:7" ht="47.25" x14ac:dyDescent="0.25">
      <c r="A148" s="2" t="s">
        <v>6</v>
      </c>
      <c r="B148" s="3" t="s">
        <v>439</v>
      </c>
      <c r="C148" s="3" t="s">
        <v>438</v>
      </c>
      <c r="D148" s="3" t="s">
        <v>473</v>
      </c>
      <c r="E148" s="16">
        <v>350000</v>
      </c>
      <c r="F148" s="16">
        <v>0</v>
      </c>
      <c r="G148" s="16">
        <v>0</v>
      </c>
    </row>
    <row r="149" spans="1:7" ht="33.75" customHeight="1" x14ac:dyDescent="0.25">
      <c r="A149" s="127" t="s">
        <v>344</v>
      </c>
      <c r="B149" s="128"/>
      <c r="C149" s="128"/>
      <c r="D149" s="129"/>
      <c r="E149" s="15">
        <f>E150</f>
        <v>100000</v>
      </c>
      <c r="F149" s="15">
        <f>F150</f>
        <v>0</v>
      </c>
      <c r="G149" s="15">
        <f>G150</f>
        <v>0</v>
      </c>
    </row>
    <row r="150" spans="1:7" ht="33.75" customHeight="1" x14ac:dyDescent="0.25">
      <c r="A150" s="2" t="s">
        <v>6</v>
      </c>
      <c r="B150" s="3" t="s">
        <v>234</v>
      </c>
      <c r="C150" s="3" t="s">
        <v>330</v>
      </c>
      <c r="D150" s="3" t="s">
        <v>345</v>
      </c>
      <c r="E150" s="16">
        <v>100000</v>
      </c>
      <c r="F150" s="16">
        <v>0</v>
      </c>
      <c r="G150" s="16">
        <v>0</v>
      </c>
    </row>
    <row r="151" spans="1:7" ht="33.75" customHeight="1" x14ac:dyDescent="0.25">
      <c r="A151" s="127" t="s">
        <v>256</v>
      </c>
      <c r="B151" s="128"/>
      <c r="C151" s="128"/>
      <c r="D151" s="129"/>
      <c r="E151" s="15">
        <f>E152</f>
        <v>10500000</v>
      </c>
      <c r="F151" s="15">
        <f>F152</f>
        <v>0</v>
      </c>
      <c r="G151" s="15">
        <f>G152</f>
        <v>0</v>
      </c>
    </row>
    <row r="152" spans="1:7" ht="67.5" customHeight="1" x14ac:dyDescent="0.25">
      <c r="A152" s="2" t="s">
        <v>6</v>
      </c>
      <c r="B152" s="3" t="s">
        <v>257</v>
      </c>
      <c r="C152" s="3" t="s">
        <v>446</v>
      </c>
      <c r="D152" s="3" t="s">
        <v>447</v>
      </c>
      <c r="E152" s="16">
        <v>10500000</v>
      </c>
      <c r="F152" s="16">
        <v>0</v>
      </c>
      <c r="G152" s="16">
        <v>0</v>
      </c>
    </row>
    <row r="153" spans="1:7" ht="24" customHeight="1" x14ac:dyDescent="0.25">
      <c r="A153" s="127" t="s">
        <v>515</v>
      </c>
      <c r="B153" s="128"/>
      <c r="C153" s="128"/>
      <c r="D153" s="129"/>
      <c r="E153" s="15">
        <f>E154</f>
        <v>0</v>
      </c>
      <c r="F153" s="15">
        <f>F154</f>
        <v>270000</v>
      </c>
      <c r="G153" s="15">
        <f>G154</f>
        <v>271000</v>
      </c>
    </row>
    <row r="154" spans="1:7" ht="67.5" customHeight="1" x14ac:dyDescent="0.25">
      <c r="A154" s="72" t="s">
        <v>6</v>
      </c>
      <c r="B154" s="3" t="s">
        <v>587</v>
      </c>
      <c r="C154" s="3" t="s">
        <v>621</v>
      </c>
      <c r="D154" s="3" t="s">
        <v>586</v>
      </c>
      <c r="E154" s="16">
        <v>0</v>
      </c>
      <c r="F154" s="16">
        <v>270000</v>
      </c>
      <c r="G154" s="16">
        <v>271000</v>
      </c>
    </row>
    <row r="155" spans="1:7" x14ac:dyDescent="0.25">
      <c r="A155" s="126" t="s">
        <v>440</v>
      </c>
      <c r="B155" s="126"/>
      <c r="C155" s="126"/>
      <c r="D155" s="126"/>
      <c r="E155" s="15">
        <f>E156</f>
        <v>2500000</v>
      </c>
      <c r="F155" s="15">
        <f>F156</f>
        <v>2620000</v>
      </c>
      <c r="G155" s="15">
        <f>G156</f>
        <v>3475000</v>
      </c>
    </row>
    <row r="156" spans="1:7" ht="61.5" customHeight="1" x14ac:dyDescent="0.25">
      <c r="A156" s="2" t="s">
        <v>6</v>
      </c>
      <c r="B156" s="3" t="s">
        <v>441</v>
      </c>
      <c r="C156" s="3" t="s">
        <v>622</v>
      </c>
      <c r="D156" s="206" t="s">
        <v>664</v>
      </c>
      <c r="E156" s="16">
        <v>2500000</v>
      </c>
      <c r="F156" s="16">
        <v>2620000</v>
      </c>
      <c r="G156" s="16">
        <v>3475000</v>
      </c>
    </row>
    <row r="157" spans="1:7" x14ac:dyDescent="0.25">
      <c r="A157" s="118" t="s">
        <v>350</v>
      </c>
      <c r="B157" s="119"/>
      <c r="C157" s="119"/>
      <c r="D157" s="120"/>
      <c r="E157" s="15">
        <f>E158</f>
        <v>2650000</v>
      </c>
      <c r="F157" s="15">
        <f>F158</f>
        <v>2450000</v>
      </c>
      <c r="G157" s="15">
        <f>G158</f>
        <v>50000</v>
      </c>
    </row>
    <row r="158" spans="1:7" ht="52.5" customHeight="1" x14ac:dyDescent="0.25">
      <c r="A158" s="2" t="s">
        <v>6</v>
      </c>
      <c r="B158" s="3" t="s">
        <v>351</v>
      </c>
      <c r="C158" s="3" t="s">
        <v>442</v>
      </c>
      <c r="D158" s="3" t="s">
        <v>443</v>
      </c>
      <c r="E158" s="16">
        <v>2650000</v>
      </c>
      <c r="F158" s="16">
        <v>2450000</v>
      </c>
      <c r="G158" s="16">
        <v>50000</v>
      </c>
    </row>
    <row r="159" spans="1:7" x14ac:dyDescent="0.25">
      <c r="A159" s="118" t="s">
        <v>355</v>
      </c>
      <c r="B159" s="119"/>
      <c r="C159" s="119"/>
      <c r="D159" s="120"/>
      <c r="E159" s="15">
        <f>E160</f>
        <v>1000000</v>
      </c>
      <c r="F159" s="15">
        <f>F160</f>
        <v>1250000</v>
      </c>
      <c r="G159" s="15">
        <f>G160</f>
        <v>331000</v>
      </c>
    </row>
    <row r="160" spans="1:7" ht="47.25" x14ac:dyDescent="0.25">
      <c r="A160" s="37"/>
      <c r="B160" s="37" t="s">
        <v>356</v>
      </c>
      <c r="C160" s="94" t="s">
        <v>623</v>
      </c>
      <c r="D160" s="37" t="s">
        <v>394</v>
      </c>
      <c r="E160" s="16">
        <v>1000000</v>
      </c>
      <c r="F160" s="16">
        <v>1250000</v>
      </c>
      <c r="G160" s="16">
        <v>331000</v>
      </c>
    </row>
    <row r="161" spans="1:7" x14ac:dyDescent="0.25">
      <c r="A161" s="126" t="s">
        <v>352</v>
      </c>
      <c r="B161" s="126"/>
      <c r="C161" s="126"/>
      <c r="D161" s="126"/>
      <c r="E161" s="15">
        <f>E162</f>
        <v>2750000</v>
      </c>
      <c r="F161" s="15">
        <f>F162</f>
        <v>2750000</v>
      </c>
      <c r="G161" s="15">
        <f>G162</f>
        <v>250000</v>
      </c>
    </row>
    <row r="162" spans="1:7" ht="52.5" customHeight="1" x14ac:dyDescent="0.25">
      <c r="A162" s="2" t="s">
        <v>6</v>
      </c>
      <c r="B162" s="3" t="s">
        <v>353</v>
      </c>
      <c r="C162" s="3" t="s">
        <v>474</v>
      </c>
      <c r="D162" s="3" t="s">
        <v>354</v>
      </c>
      <c r="E162" s="16">
        <v>2750000</v>
      </c>
      <c r="F162" s="16">
        <v>2750000</v>
      </c>
      <c r="G162" s="16">
        <v>250000</v>
      </c>
    </row>
    <row r="163" spans="1:7" x14ac:dyDescent="0.25">
      <c r="A163" s="127" t="s">
        <v>624</v>
      </c>
      <c r="B163" s="128"/>
      <c r="C163" s="128"/>
      <c r="D163" s="129"/>
      <c r="E163" s="15">
        <f>E164</f>
        <v>0</v>
      </c>
      <c r="F163" s="15">
        <f t="shared" ref="F163" si="6">F164</f>
        <v>0</v>
      </c>
      <c r="G163" s="15">
        <v>110000</v>
      </c>
    </row>
    <row r="164" spans="1:7" ht="42" customHeight="1" x14ac:dyDescent="0.25">
      <c r="A164" s="2" t="s">
        <v>6</v>
      </c>
      <c r="B164" s="3" t="s">
        <v>625</v>
      </c>
      <c r="C164" s="3" t="s">
        <v>626</v>
      </c>
      <c r="D164" s="206" t="s">
        <v>665</v>
      </c>
      <c r="E164" s="16">
        <v>0</v>
      </c>
      <c r="F164" s="16">
        <v>0</v>
      </c>
      <c r="G164" s="16">
        <v>0</v>
      </c>
    </row>
    <row r="165" spans="1:7" x14ac:dyDescent="0.25">
      <c r="A165" s="127" t="s">
        <v>627</v>
      </c>
      <c r="B165" s="128"/>
      <c r="C165" s="128"/>
      <c r="D165" s="129"/>
      <c r="E165" s="15">
        <f>E166</f>
        <v>0</v>
      </c>
      <c r="F165" s="15">
        <f t="shared" ref="F165:G165" si="7">F166</f>
        <v>0</v>
      </c>
      <c r="G165" s="15">
        <f t="shared" si="7"/>
        <v>50000</v>
      </c>
    </row>
    <row r="166" spans="1:7" ht="31.5" x14ac:dyDescent="0.25">
      <c r="A166" s="2" t="s">
        <v>6</v>
      </c>
      <c r="B166" s="3" t="s">
        <v>628</v>
      </c>
      <c r="C166" s="3" t="s">
        <v>629</v>
      </c>
      <c r="D166" s="206" t="s">
        <v>666</v>
      </c>
      <c r="E166" s="16">
        <v>0</v>
      </c>
      <c r="F166" s="16">
        <v>0</v>
      </c>
      <c r="G166" s="16">
        <v>50000</v>
      </c>
    </row>
    <row r="167" spans="1:7" ht="33.75" customHeight="1" x14ac:dyDescent="0.25">
      <c r="A167" s="118" t="s">
        <v>121</v>
      </c>
      <c r="B167" s="119"/>
      <c r="C167" s="119"/>
      <c r="D167" s="120"/>
      <c r="E167" s="15">
        <f>E168+E174+E176</f>
        <v>533500</v>
      </c>
      <c r="F167" s="15">
        <f>F168+F174+F176</f>
        <v>630573</v>
      </c>
      <c r="G167" s="15">
        <f>G168+G174+G176</f>
        <v>530573</v>
      </c>
    </row>
    <row r="168" spans="1:7" ht="15.75" customHeight="1" x14ac:dyDescent="0.25">
      <c r="A168" s="118" t="s">
        <v>122</v>
      </c>
      <c r="B168" s="119"/>
      <c r="C168" s="119"/>
      <c r="D168" s="120"/>
      <c r="E168" s="15">
        <f>SUM(E169:E173)</f>
        <v>413500</v>
      </c>
      <c r="F168" s="15">
        <f>SUM(F169:F173)</f>
        <v>455573</v>
      </c>
      <c r="G168" s="15">
        <f>SUM(G169:G173)</f>
        <v>455573</v>
      </c>
    </row>
    <row r="169" spans="1:7" ht="94.5" x14ac:dyDescent="0.25">
      <c r="A169" s="2" t="s">
        <v>6</v>
      </c>
      <c r="B169" s="3" t="s">
        <v>123</v>
      </c>
      <c r="C169" s="3" t="s">
        <v>516</v>
      </c>
      <c r="D169" s="3" t="s">
        <v>124</v>
      </c>
      <c r="E169" s="16">
        <v>145000</v>
      </c>
      <c r="F169" s="16">
        <v>172401</v>
      </c>
      <c r="G169" s="16">
        <v>122401</v>
      </c>
    </row>
    <row r="170" spans="1:7" ht="63" x14ac:dyDescent="0.25">
      <c r="A170" s="8" t="s">
        <v>9</v>
      </c>
      <c r="B170" s="3" t="s">
        <v>125</v>
      </c>
      <c r="C170" s="3" t="s">
        <v>126</v>
      </c>
      <c r="D170" s="3" t="s">
        <v>127</v>
      </c>
      <c r="E170" s="16">
        <v>50000</v>
      </c>
      <c r="F170" s="16">
        <v>50000</v>
      </c>
      <c r="G170" s="16">
        <v>100000</v>
      </c>
    </row>
    <row r="171" spans="1:7" ht="47.25" x14ac:dyDescent="0.25">
      <c r="A171" s="8" t="s">
        <v>19</v>
      </c>
      <c r="B171" s="3" t="s">
        <v>128</v>
      </c>
      <c r="C171" s="3" t="s">
        <v>517</v>
      </c>
      <c r="D171" s="3" t="s">
        <v>129</v>
      </c>
      <c r="E171" s="16">
        <v>150000</v>
      </c>
      <c r="F171" s="16">
        <v>164672</v>
      </c>
      <c r="G171" s="16">
        <v>164672</v>
      </c>
    </row>
    <row r="172" spans="1:7" ht="31.5" x14ac:dyDescent="0.25">
      <c r="A172" s="8" t="s">
        <v>38</v>
      </c>
      <c r="B172" s="3" t="s">
        <v>130</v>
      </c>
      <c r="C172" s="3" t="s">
        <v>131</v>
      </c>
      <c r="D172" s="3" t="s">
        <v>132</v>
      </c>
      <c r="E172" s="16">
        <v>40000</v>
      </c>
      <c r="F172" s="16">
        <v>40000</v>
      </c>
      <c r="G172" s="16">
        <v>40000</v>
      </c>
    </row>
    <row r="173" spans="1:7" ht="31.5" x14ac:dyDescent="0.25">
      <c r="A173" s="8" t="s">
        <v>80</v>
      </c>
      <c r="B173" s="3" t="s">
        <v>319</v>
      </c>
      <c r="C173" s="3" t="s">
        <v>298</v>
      </c>
      <c r="D173" s="38" t="s">
        <v>325</v>
      </c>
      <c r="E173" s="16">
        <v>28500</v>
      </c>
      <c r="F173" s="16">
        <v>28500</v>
      </c>
      <c r="G173" s="16">
        <v>28500</v>
      </c>
    </row>
    <row r="174" spans="1:7" ht="15.75" customHeight="1" x14ac:dyDescent="0.25">
      <c r="A174" s="118" t="s">
        <v>133</v>
      </c>
      <c r="B174" s="119"/>
      <c r="C174" s="119"/>
      <c r="D174" s="120"/>
      <c r="E174" s="15">
        <f>E175</f>
        <v>100000</v>
      </c>
      <c r="F174" s="15">
        <f>F175</f>
        <v>155000</v>
      </c>
      <c r="G174" s="15">
        <f>G175</f>
        <v>55000</v>
      </c>
    </row>
    <row r="175" spans="1:7" ht="31.5" x14ac:dyDescent="0.25">
      <c r="A175" s="8" t="s">
        <v>6</v>
      </c>
      <c r="B175" s="3" t="s">
        <v>134</v>
      </c>
      <c r="C175" s="3" t="s">
        <v>338</v>
      </c>
      <c r="D175" s="3" t="s">
        <v>282</v>
      </c>
      <c r="E175" s="16">
        <v>100000</v>
      </c>
      <c r="F175" s="16">
        <v>155000</v>
      </c>
      <c r="G175" s="16">
        <v>55000</v>
      </c>
    </row>
    <row r="176" spans="1:7" ht="15.75" customHeight="1" x14ac:dyDescent="0.25">
      <c r="A176" s="118" t="s">
        <v>258</v>
      </c>
      <c r="B176" s="119"/>
      <c r="C176" s="119"/>
      <c r="D176" s="120"/>
      <c r="E176" s="15">
        <f>E177</f>
        <v>20000</v>
      </c>
      <c r="F176" s="15">
        <f>F177</f>
        <v>20000</v>
      </c>
      <c r="G176" s="15">
        <f>G177</f>
        <v>20000</v>
      </c>
    </row>
    <row r="177" spans="1:7" ht="48.75" customHeight="1" x14ac:dyDescent="0.25">
      <c r="A177" s="8" t="s">
        <v>6</v>
      </c>
      <c r="B177" s="3" t="s">
        <v>259</v>
      </c>
      <c r="C177" s="3" t="s">
        <v>277</v>
      </c>
      <c r="D177" s="3" t="s">
        <v>283</v>
      </c>
      <c r="E177" s="16">
        <v>20000</v>
      </c>
      <c r="F177" s="16">
        <v>20000</v>
      </c>
      <c r="G177" s="16">
        <v>20000</v>
      </c>
    </row>
    <row r="178" spans="1:7" ht="15.75" customHeight="1" x14ac:dyDescent="0.25">
      <c r="A178" s="118" t="s">
        <v>235</v>
      </c>
      <c r="B178" s="119"/>
      <c r="C178" s="119"/>
      <c r="D178" s="120"/>
      <c r="E178" s="15">
        <f t="shared" ref="E178:G179" si="8">E179</f>
        <v>750000</v>
      </c>
      <c r="F178" s="15">
        <f t="shared" si="8"/>
        <v>750000</v>
      </c>
      <c r="G178" s="15">
        <f t="shared" si="8"/>
        <v>750000</v>
      </c>
    </row>
    <row r="179" spans="1:7" ht="15.75" customHeight="1" x14ac:dyDescent="0.25">
      <c r="A179" s="130" t="s">
        <v>236</v>
      </c>
      <c r="B179" s="131"/>
      <c r="C179" s="131"/>
      <c r="D179" s="132"/>
      <c r="E179" s="15">
        <f t="shared" si="8"/>
        <v>750000</v>
      </c>
      <c r="F179" s="15">
        <f t="shared" si="8"/>
        <v>750000</v>
      </c>
      <c r="G179" s="15">
        <f t="shared" si="8"/>
        <v>750000</v>
      </c>
    </row>
    <row r="180" spans="1:7" ht="31.5" x14ac:dyDescent="0.25">
      <c r="A180" s="8" t="s">
        <v>6</v>
      </c>
      <c r="B180" s="3" t="s">
        <v>237</v>
      </c>
      <c r="C180" s="3" t="s">
        <v>238</v>
      </c>
      <c r="D180" s="3" t="s">
        <v>246</v>
      </c>
      <c r="E180" s="16">
        <v>750000</v>
      </c>
      <c r="F180" s="16">
        <v>750000</v>
      </c>
      <c r="G180" s="16">
        <v>750000</v>
      </c>
    </row>
    <row r="181" spans="1:7" ht="15.75" customHeight="1" x14ac:dyDescent="0.25">
      <c r="A181" s="118" t="s">
        <v>187</v>
      </c>
      <c r="B181" s="119"/>
      <c r="C181" s="119"/>
      <c r="D181" s="120"/>
      <c r="E181" s="15">
        <f>E182+E184</f>
        <v>300000</v>
      </c>
      <c r="F181" s="15">
        <f>F182+F184</f>
        <v>300000</v>
      </c>
      <c r="G181" s="15">
        <f>G182+G184</f>
        <v>200000</v>
      </c>
    </row>
    <row r="182" spans="1:7" ht="15.75" customHeight="1" x14ac:dyDescent="0.25">
      <c r="A182" s="127" t="s">
        <v>188</v>
      </c>
      <c r="B182" s="128"/>
      <c r="C182" s="128"/>
      <c r="D182" s="129"/>
      <c r="E182" s="15">
        <f t="shared" ref="E182:G182" si="9">E183</f>
        <v>200000</v>
      </c>
      <c r="F182" s="15">
        <f t="shared" si="9"/>
        <v>200000</v>
      </c>
      <c r="G182" s="15">
        <f t="shared" si="9"/>
        <v>200000</v>
      </c>
    </row>
    <row r="183" spans="1:7" ht="94.5" x14ac:dyDescent="0.25">
      <c r="A183" s="8" t="s">
        <v>6</v>
      </c>
      <c r="B183" s="3" t="s">
        <v>476</v>
      </c>
      <c r="C183" s="4" t="s">
        <v>403</v>
      </c>
      <c r="D183" s="3" t="s">
        <v>260</v>
      </c>
      <c r="E183" s="16">
        <v>200000</v>
      </c>
      <c r="F183" s="16">
        <v>200000</v>
      </c>
      <c r="G183" s="16">
        <v>200000</v>
      </c>
    </row>
    <row r="184" spans="1:7" x14ac:dyDescent="0.25">
      <c r="A184" s="127" t="s">
        <v>323</v>
      </c>
      <c r="B184" s="128"/>
      <c r="C184" s="128"/>
      <c r="D184" s="129"/>
      <c r="E184" s="15">
        <f>E185</f>
        <v>100000</v>
      </c>
      <c r="F184" s="15">
        <f>F185</f>
        <v>100000</v>
      </c>
      <c r="G184" s="15">
        <f>G185</f>
        <v>0</v>
      </c>
    </row>
    <row r="185" spans="1:7" ht="94.5" x14ac:dyDescent="0.25">
      <c r="A185" s="8" t="s">
        <v>6</v>
      </c>
      <c r="B185" s="3" t="s">
        <v>324</v>
      </c>
      <c r="C185" s="4" t="s">
        <v>475</v>
      </c>
      <c r="D185" s="3" t="s">
        <v>260</v>
      </c>
      <c r="E185" s="16">
        <v>100000</v>
      </c>
      <c r="F185" s="16">
        <v>100000</v>
      </c>
      <c r="G185" s="16">
        <v>0</v>
      </c>
    </row>
    <row r="186" spans="1:7" ht="15.75" customHeight="1" x14ac:dyDescent="0.25">
      <c r="A186" s="118" t="s">
        <v>135</v>
      </c>
      <c r="B186" s="119"/>
      <c r="C186" s="119"/>
      <c r="D186" s="120"/>
      <c r="E186" s="15">
        <f t="shared" ref="E186:G187" si="10">E187</f>
        <v>150000</v>
      </c>
      <c r="F186" s="15">
        <f t="shared" si="10"/>
        <v>150000</v>
      </c>
      <c r="G186" s="15">
        <f t="shared" si="10"/>
        <v>170000</v>
      </c>
    </row>
    <row r="187" spans="1:7" ht="15.75" customHeight="1" x14ac:dyDescent="0.25">
      <c r="A187" s="182" t="s">
        <v>136</v>
      </c>
      <c r="B187" s="183"/>
      <c r="C187" s="183"/>
      <c r="D187" s="184"/>
      <c r="E187" s="7">
        <f t="shared" si="10"/>
        <v>150000</v>
      </c>
      <c r="F187" s="7">
        <f t="shared" si="10"/>
        <v>150000</v>
      </c>
      <c r="G187" s="7">
        <f t="shared" si="10"/>
        <v>170000</v>
      </c>
    </row>
    <row r="188" spans="1:7" ht="47.25" x14ac:dyDescent="0.25">
      <c r="A188" s="2" t="s">
        <v>6</v>
      </c>
      <c r="B188" s="3" t="s">
        <v>137</v>
      </c>
      <c r="C188" s="3" t="s">
        <v>138</v>
      </c>
      <c r="D188" s="3" t="s">
        <v>656</v>
      </c>
      <c r="E188" s="16">
        <v>150000</v>
      </c>
      <c r="F188" s="16">
        <v>150000</v>
      </c>
      <c r="G188" s="16">
        <v>170000</v>
      </c>
    </row>
    <row r="189" spans="1:7" ht="15.75" customHeight="1" x14ac:dyDescent="0.25">
      <c r="A189" s="118" t="s">
        <v>139</v>
      </c>
      <c r="B189" s="119"/>
      <c r="C189" s="119"/>
      <c r="D189" s="120"/>
      <c r="E189" s="15">
        <f>E190+E192</f>
        <v>2500000</v>
      </c>
      <c r="F189" s="15">
        <f>F190+F192</f>
        <v>2500000</v>
      </c>
      <c r="G189" s="15">
        <f>G190+G192</f>
        <v>2550000</v>
      </c>
    </row>
    <row r="190" spans="1:7" ht="15.75" customHeight="1" x14ac:dyDescent="0.25">
      <c r="A190" s="118" t="s">
        <v>140</v>
      </c>
      <c r="B190" s="119"/>
      <c r="C190" s="119"/>
      <c r="D190" s="120"/>
      <c r="E190" s="15">
        <f t="shared" ref="E190:G190" si="11">E191</f>
        <v>2300000</v>
      </c>
      <c r="F190" s="15">
        <f t="shared" si="11"/>
        <v>2300000</v>
      </c>
      <c r="G190" s="15">
        <f t="shared" si="11"/>
        <v>2300000</v>
      </c>
    </row>
    <row r="191" spans="1:7" ht="63" x14ac:dyDescent="0.25">
      <c r="A191" s="2" t="s">
        <v>6</v>
      </c>
      <c r="B191" s="3" t="s">
        <v>141</v>
      </c>
      <c r="C191" s="3" t="s">
        <v>448</v>
      </c>
      <c r="D191" s="3" t="s">
        <v>180</v>
      </c>
      <c r="E191" s="16">
        <v>2300000</v>
      </c>
      <c r="F191" s="16">
        <v>2300000</v>
      </c>
      <c r="G191" s="16">
        <v>2300000</v>
      </c>
    </row>
    <row r="192" spans="1:7" x14ac:dyDescent="0.25">
      <c r="A192" s="127" t="s">
        <v>299</v>
      </c>
      <c r="B192" s="128"/>
      <c r="C192" s="128"/>
      <c r="D192" s="129"/>
      <c r="E192" s="15">
        <f>E193</f>
        <v>200000</v>
      </c>
      <c r="F192" s="15">
        <f>F193</f>
        <v>200000</v>
      </c>
      <c r="G192" s="15">
        <f>G193</f>
        <v>250000</v>
      </c>
    </row>
    <row r="193" spans="1:7" ht="37.5" customHeight="1" x14ac:dyDescent="0.25">
      <c r="A193" s="39" t="s">
        <v>6</v>
      </c>
      <c r="B193" s="33" t="s">
        <v>300</v>
      </c>
      <c r="C193" s="33" t="s">
        <v>644</v>
      </c>
      <c r="D193" s="40" t="s">
        <v>320</v>
      </c>
      <c r="E193" s="16">
        <v>200000</v>
      </c>
      <c r="F193" s="16">
        <v>200000</v>
      </c>
      <c r="G193" s="16">
        <v>250000</v>
      </c>
    </row>
    <row r="194" spans="1:7" x14ac:dyDescent="0.25">
      <c r="A194" s="126" t="s">
        <v>357</v>
      </c>
      <c r="B194" s="126"/>
      <c r="C194" s="126"/>
      <c r="D194" s="126"/>
      <c r="E194" s="15">
        <f>E197</f>
        <v>80000</v>
      </c>
      <c r="F194" s="15">
        <f>F197+F195</f>
        <v>325590</v>
      </c>
      <c r="G194" s="15">
        <f>G197+G195</f>
        <v>365590</v>
      </c>
    </row>
    <row r="195" spans="1:7" x14ac:dyDescent="0.25">
      <c r="A195" s="126" t="s">
        <v>518</v>
      </c>
      <c r="B195" s="126"/>
      <c r="C195" s="126"/>
      <c r="D195" s="126"/>
      <c r="E195" s="15">
        <f>E196</f>
        <v>0</v>
      </c>
      <c r="F195" s="15">
        <f>F196</f>
        <v>21563</v>
      </c>
      <c r="G195" s="15">
        <f>G196</f>
        <v>21563</v>
      </c>
    </row>
    <row r="196" spans="1:7" ht="31.5" x14ac:dyDescent="0.25">
      <c r="A196" s="11" t="s">
        <v>6</v>
      </c>
      <c r="B196" s="4" t="s">
        <v>519</v>
      </c>
      <c r="C196" s="4" t="s">
        <v>520</v>
      </c>
      <c r="D196" s="4" t="s">
        <v>519</v>
      </c>
      <c r="E196" s="100">
        <v>0</v>
      </c>
      <c r="F196" s="100">
        <v>21563</v>
      </c>
      <c r="G196" s="100">
        <v>21563</v>
      </c>
    </row>
    <row r="197" spans="1:7" x14ac:dyDescent="0.25">
      <c r="A197" s="127" t="s">
        <v>358</v>
      </c>
      <c r="B197" s="128"/>
      <c r="C197" s="128"/>
      <c r="D197" s="129"/>
      <c r="E197" s="15">
        <f>SUM(E198:E198)</f>
        <v>80000</v>
      </c>
      <c r="F197" s="15">
        <f>SUM(F198:F198)</f>
        <v>304027</v>
      </c>
      <c r="G197" s="15">
        <f>SUM(G198:G198)</f>
        <v>344027</v>
      </c>
    </row>
    <row r="198" spans="1:7" ht="47.25" x14ac:dyDescent="0.25">
      <c r="A198" s="2" t="s">
        <v>9</v>
      </c>
      <c r="B198" s="3" t="s">
        <v>152</v>
      </c>
      <c r="C198" s="3" t="s">
        <v>630</v>
      </c>
      <c r="D198" s="3" t="s">
        <v>395</v>
      </c>
      <c r="E198" s="16">
        <v>80000</v>
      </c>
      <c r="F198" s="16">
        <v>304027</v>
      </c>
      <c r="G198" s="16">
        <v>344027</v>
      </c>
    </row>
    <row r="199" spans="1:7" ht="15.75" customHeight="1" x14ac:dyDescent="0.25">
      <c r="A199" s="118" t="s">
        <v>142</v>
      </c>
      <c r="B199" s="119"/>
      <c r="C199" s="119"/>
      <c r="D199" s="120"/>
      <c r="E199" s="15">
        <f t="shared" ref="E199:G199" si="12">E200</f>
        <v>600000</v>
      </c>
      <c r="F199" s="15">
        <f t="shared" si="12"/>
        <v>600000</v>
      </c>
      <c r="G199" s="15">
        <f t="shared" si="12"/>
        <v>570000</v>
      </c>
    </row>
    <row r="200" spans="1:7" ht="15.75" customHeight="1" x14ac:dyDescent="0.25">
      <c r="A200" s="118" t="s">
        <v>143</v>
      </c>
      <c r="B200" s="119"/>
      <c r="C200" s="119"/>
      <c r="D200" s="120"/>
      <c r="E200" s="15">
        <f>E201+E202</f>
        <v>600000</v>
      </c>
      <c r="F200" s="15">
        <f>F201+F202</f>
        <v>600000</v>
      </c>
      <c r="G200" s="15">
        <f>G201+G202</f>
        <v>570000</v>
      </c>
    </row>
    <row r="201" spans="1:7" ht="47.25" x14ac:dyDescent="0.25">
      <c r="A201" s="2" t="s">
        <v>6</v>
      </c>
      <c r="B201" s="3" t="s">
        <v>144</v>
      </c>
      <c r="C201" s="4" t="s">
        <v>181</v>
      </c>
      <c r="D201" s="3" t="s">
        <v>278</v>
      </c>
      <c r="E201" s="16">
        <v>500000</v>
      </c>
      <c r="F201" s="16">
        <v>500000</v>
      </c>
      <c r="G201" s="16">
        <v>470000</v>
      </c>
    </row>
    <row r="202" spans="1:7" ht="31.5" x14ac:dyDescent="0.25">
      <c r="A202" s="39" t="s">
        <v>9</v>
      </c>
      <c r="B202" s="33" t="s">
        <v>301</v>
      </c>
      <c r="C202" s="41" t="s">
        <v>302</v>
      </c>
      <c r="D202" s="3" t="s">
        <v>303</v>
      </c>
      <c r="E202" s="16">
        <v>100000</v>
      </c>
      <c r="F202" s="16">
        <v>100000</v>
      </c>
      <c r="G202" s="16">
        <v>100000</v>
      </c>
    </row>
    <row r="203" spans="1:7" x14ac:dyDescent="0.25">
      <c r="A203" s="127" t="s">
        <v>521</v>
      </c>
      <c r="B203" s="128"/>
      <c r="C203" s="128"/>
      <c r="D203" s="129"/>
      <c r="E203" s="15">
        <f>E204+E206</f>
        <v>102100</v>
      </c>
      <c r="F203" s="15">
        <f>F204+F206</f>
        <v>423545</v>
      </c>
      <c r="G203" s="15">
        <f>G204+G206</f>
        <v>423545</v>
      </c>
    </row>
    <row r="204" spans="1:7" x14ac:dyDescent="0.25">
      <c r="A204" s="127" t="s">
        <v>522</v>
      </c>
      <c r="B204" s="128"/>
      <c r="C204" s="128"/>
      <c r="D204" s="129"/>
      <c r="E204" s="15">
        <f t="shared" ref="E204:G206" si="13">E205</f>
        <v>0</v>
      </c>
      <c r="F204" s="15">
        <f t="shared" si="13"/>
        <v>314000</v>
      </c>
      <c r="G204" s="15">
        <f t="shared" si="13"/>
        <v>314000</v>
      </c>
    </row>
    <row r="205" spans="1:7" ht="94.5" x14ac:dyDescent="0.25">
      <c r="A205" s="39" t="s">
        <v>6</v>
      </c>
      <c r="B205" s="3" t="s">
        <v>226</v>
      </c>
      <c r="C205" s="95" t="s">
        <v>523</v>
      </c>
      <c r="D205" s="3" t="s">
        <v>449</v>
      </c>
      <c r="E205" s="16">
        <v>0</v>
      </c>
      <c r="F205" s="16">
        <v>314000</v>
      </c>
      <c r="G205" s="16">
        <v>314000</v>
      </c>
    </row>
    <row r="206" spans="1:7" ht="27.75" customHeight="1" x14ac:dyDescent="0.25">
      <c r="A206" s="127" t="s">
        <v>359</v>
      </c>
      <c r="B206" s="128"/>
      <c r="C206" s="128"/>
      <c r="D206" s="129"/>
      <c r="E206" s="15">
        <f t="shared" si="13"/>
        <v>102100</v>
      </c>
      <c r="F206" s="15">
        <f t="shared" si="13"/>
        <v>109545</v>
      </c>
      <c r="G206" s="15">
        <f t="shared" si="13"/>
        <v>109545</v>
      </c>
    </row>
    <row r="207" spans="1:7" ht="141.75" x14ac:dyDescent="0.25">
      <c r="A207" s="2" t="s">
        <v>6</v>
      </c>
      <c r="B207" s="3" t="s">
        <v>226</v>
      </c>
      <c r="C207" s="95" t="s">
        <v>645</v>
      </c>
      <c r="D207" s="3" t="s">
        <v>449</v>
      </c>
      <c r="E207" s="16">
        <v>102100</v>
      </c>
      <c r="F207" s="16">
        <v>109545</v>
      </c>
      <c r="G207" s="16">
        <v>109545</v>
      </c>
    </row>
    <row r="208" spans="1:7" ht="15.75" customHeight="1" x14ac:dyDescent="0.25">
      <c r="A208" s="127" t="s">
        <v>250</v>
      </c>
      <c r="B208" s="128"/>
      <c r="C208" s="128"/>
      <c r="D208" s="129"/>
      <c r="E208" s="15">
        <f t="shared" ref="E208:G209" si="14">E209</f>
        <v>100000</v>
      </c>
      <c r="F208" s="15">
        <f t="shared" si="14"/>
        <v>50000</v>
      </c>
      <c r="G208" s="15">
        <f t="shared" si="14"/>
        <v>50000</v>
      </c>
    </row>
    <row r="209" spans="1:7" ht="15.75" customHeight="1" x14ac:dyDescent="0.25">
      <c r="A209" s="127" t="s">
        <v>195</v>
      </c>
      <c r="B209" s="128"/>
      <c r="C209" s="128"/>
      <c r="D209" s="129"/>
      <c r="E209" s="15">
        <f t="shared" si="14"/>
        <v>100000</v>
      </c>
      <c r="F209" s="15">
        <f t="shared" si="14"/>
        <v>50000</v>
      </c>
      <c r="G209" s="15">
        <f t="shared" si="14"/>
        <v>50000</v>
      </c>
    </row>
    <row r="210" spans="1:7" ht="31.5" x14ac:dyDescent="0.25">
      <c r="A210" s="2" t="s">
        <v>6</v>
      </c>
      <c r="B210" s="3" t="s">
        <v>193</v>
      </c>
      <c r="C210" s="4" t="s">
        <v>196</v>
      </c>
      <c r="D210" s="3" t="s">
        <v>215</v>
      </c>
      <c r="E210" s="16">
        <v>100000</v>
      </c>
      <c r="F210" s="16">
        <v>50000</v>
      </c>
      <c r="G210" s="16">
        <v>50000</v>
      </c>
    </row>
    <row r="211" spans="1:7" ht="15.75" customHeight="1" x14ac:dyDescent="0.25">
      <c r="A211" s="118" t="s">
        <v>503</v>
      </c>
      <c r="B211" s="119"/>
      <c r="C211" s="119"/>
      <c r="D211" s="120"/>
      <c r="E211" s="15">
        <f>E212</f>
        <v>619400</v>
      </c>
      <c r="F211" s="15">
        <f>F212</f>
        <v>731950</v>
      </c>
      <c r="G211" s="15">
        <f>G212</f>
        <v>731950</v>
      </c>
    </row>
    <row r="212" spans="1:7" ht="15.75" customHeight="1" x14ac:dyDescent="0.25">
      <c r="A212" s="118" t="s">
        <v>182</v>
      </c>
      <c r="B212" s="119"/>
      <c r="C212" s="119"/>
      <c r="D212" s="120"/>
      <c r="E212" s="15">
        <f t="shared" ref="E212:G212" si="15">E213</f>
        <v>619400</v>
      </c>
      <c r="F212" s="15">
        <f t="shared" si="15"/>
        <v>731950</v>
      </c>
      <c r="G212" s="15">
        <f t="shared" si="15"/>
        <v>731950</v>
      </c>
    </row>
    <row r="213" spans="1:7" x14ac:dyDescent="0.25">
      <c r="A213" s="8" t="s">
        <v>6</v>
      </c>
      <c r="B213" s="3" t="s">
        <v>145</v>
      </c>
      <c r="C213" s="136" t="s">
        <v>340</v>
      </c>
      <c r="D213" s="136"/>
      <c r="E213" s="16">
        <v>619400</v>
      </c>
      <c r="F213" s="16">
        <v>731950</v>
      </c>
      <c r="G213" s="16">
        <v>731950</v>
      </c>
    </row>
    <row r="214" spans="1:7" ht="15.75" customHeight="1" x14ac:dyDescent="0.25">
      <c r="A214" s="118" t="s">
        <v>146</v>
      </c>
      <c r="B214" s="119"/>
      <c r="C214" s="119"/>
      <c r="D214" s="120"/>
      <c r="E214" s="15">
        <f>E215+E219</f>
        <v>70000</v>
      </c>
      <c r="F214" s="15">
        <f>F215+F219</f>
        <v>70000</v>
      </c>
      <c r="G214" s="15">
        <f>G215+G219</f>
        <v>70000</v>
      </c>
    </row>
    <row r="215" spans="1:7" ht="15.75" customHeight="1" x14ac:dyDescent="0.25">
      <c r="A215" s="118" t="s">
        <v>147</v>
      </c>
      <c r="B215" s="119"/>
      <c r="C215" s="119"/>
      <c r="D215" s="120"/>
      <c r="E215" s="15">
        <f>SUM(E216:E218)</f>
        <v>50000</v>
      </c>
      <c r="F215" s="15">
        <f>SUM(F216:F218)</f>
        <v>69000</v>
      </c>
      <c r="G215" s="15">
        <f>SUM(G216:G218)</f>
        <v>60500</v>
      </c>
    </row>
    <row r="216" spans="1:7" x14ac:dyDescent="0.25">
      <c r="A216" s="8" t="s">
        <v>6</v>
      </c>
      <c r="B216" s="3" t="s">
        <v>148</v>
      </c>
      <c r="C216" s="136" t="s">
        <v>149</v>
      </c>
      <c r="D216" s="136"/>
      <c r="E216" s="16">
        <v>1000</v>
      </c>
      <c r="F216" s="16">
        <v>1000</v>
      </c>
      <c r="G216" s="16">
        <v>0</v>
      </c>
    </row>
    <row r="217" spans="1:7" x14ac:dyDescent="0.25">
      <c r="A217" s="8" t="s">
        <v>9</v>
      </c>
      <c r="B217" s="3" t="s">
        <v>150</v>
      </c>
      <c r="C217" s="136" t="s">
        <v>151</v>
      </c>
      <c r="D217" s="136"/>
      <c r="E217" s="16">
        <v>1500</v>
      </c>
      <c r="F217" s="16">
        <v>1500</v>
      </c>
      <c r="G217" s="16">
        <v>0</v>
      </c>
    </row>
    <row r="218" spans="1:7" x14ac:dyDescent="0.25">
      <c r="A218" s="8" t="s">
        <v>19</v>
      </c>
      <c r="B218" s="3" t="s">
        <v>152</v>
      </c>
      <c r="C218" s="136" t="s">
        <v>524</v>
      </c>
      <c r="D218" s="136"/>
      <c r="E218" s="16">
        <v>47500</v>
      </c>
      <c r="F218" s="16">
        <v>66500</v>
      </c>
      <c r="G218" s="16">
        <v>60500</v>
      </c>
    </row>
    <row r="219" spans="1:7" ht="15.75" customHeight="1" x14ac:dyDescent="0.25">
      <c r="A219" s="118" t="s">
        <v>183</v>
      </c>
      <c r="B219" s="119"/>
      <c r="C219" s="119"/>
      <c r="D219" s="120"/>
      <c r="E219" s="15">
        <f>E220</f>
        <v>20000</v>
      </c>
      <c r="F219" s="15">
        <f>F220</f>
        <v>1000</v>
      </c>
      <c r="G219" s="15">
        <f>G220</f>
        <v>9500</v>
      </c>
    </row>
    <row r="220" spans="1:7" x14ac:dyDescent="0.25">
      <c r="A220" s="8" t="s">
        <v>6</v>
      </c>
      <c r="B220" s="3" t="s">
        <v>153</v>
      </c>
      <c r="C220" s="136" t="s">
        <v>154</v>
      </c>
      <c r="D220" s="136"/>
      <c r="E220" s="16">
        <v>20000</v>
      </c>
      <c r="F220" s="16">
        <v>1000</v>
      </c>
      <c r="G220" s="16">
        <v>9500</v>
      </c>
    </row>
    <row r="221" spans="1:7" x14ac:dyDescent="0.25">
      <c r="A221" s="141" t="s">
        <v>197</v>
      </c>
      <c r="B221" s="142"/>
      <c r="C221" s="142"/>
      <c r="D221" s="143"/>
      <c r="E221" s="15">
        <f>E222+E224+E227+E229+E231</f>
        <v>32735400</v>
      </c>
      <c r="F221" s="15">
        <f>F222+F224+F227+F229+F231</f>
        <v>34363098</v>
      </c>
      <c r="G221" s="15">
        <f>G222+G224+G227+G229+G231</f>
        <v>29957332</v>
      </c>
    </row>
    <row r="222" spans="1:7" x14ac:dyDescent="0.25">
      <c r="A222" s="141" t="s">
        <v>198</v>
      </c>
      <c r="B222" s="142"/>
      <c r="C222" s="142"/>
      <c r="D222" s="143"/>
      <c r="E222" s="15">
        <f>E223</f>
        <v>2600000</v>
      </c>
      <c r="F222" s="15">
        <f>F223</f>
        <v>2600000</v>
      </c>
      <c r="G222" s="15">
        <f>G223</f>
        <v>0</v>
      </c>
    </row>
    <row r="223" spans="1:7" ht="78.75" x14ac:dyDescent="0.25">
      <c r="A223" s="37" t="s">
        <v>6</v>
      </c>
      <c r="B223" s="20" t="s">
        <v>216</v>
      </c>
      <c r="C223" s="101" t="s">
        <v>646</v>
      </c>
      <c r="D223" s="42" t="s">
        <v>217</v>
      </c>
      <c r="E223" s="16">
        <v>2600000</v>
      </c>
      <c r="F223" s="16">
        <v>2600000</v>
      </c>
      <c r="G223" s="16">
        <v>0</v>
      </c>
    </row>
    <row r="224" spans="1:7" ht="17.25" customHeight="1" x14ac:dyDescent="0.25">
      <c r="A224" s="141" t="s">
        <v>199</v>
      </c>
      <c r="B224" s="142"/>
      <c r="C224" s="142"/>
      <c r="D224" s="143"/>
      <c r="E224" s="15">
        <f>E225</f>
        <v>21842400</v>
      </c>
      <c r="F224" s="15">
        <f>F225</f>
        <v>28638098</v>
      </c>
      <c r="G224" s="15">
        <f>G225</f>
        <v>28682332</v>
      </c>
    </row>
    <row r="225" spans="1:7" ht="409.5" customHeight="1" x14ac:dyDescent="0.25">
      <c r="A225" s="189" t="s">
        <v>6</v>
      </c>
      <c r="B225" s="191" t="s">
        <v>218</v>
      </c>
      <c r="C225" s="193" t="s">
        <v>525</v>
      </c>
      <c r="D225" s="176" t="s">
        <v>247</v>
      </c>
      <c r="E225" s="161">
        <v>21842400</v>
      </c>
      <c r="F225" s="161">
        <v>28638098</v>
      </c>
      <c r="G225" s="161">
        <v>28682332</v>
      </c>
    </row>
    <row r="226" spans="1:7" ht="62.25" customHeight="1" x14ac:dyDescent="0.25">
      <c r="A226" s="190"/>
      <c r="B226" s="192"/>
      <c r="C226" s="194"/>
      <c r="D226" s="177"/>
      <c r="E226" s="163"/>
      <c r="F226" s="163"/>
      <c r="G226" s="163"/>
    </row>
    <row r="227" spans="1:7" ht="27" customHeight="1" x14ac:dyDescent="0.25">
      <c r="A227" s="141" t="s">
        <v>304</v>
      </c>
      <c r="B227" s="142"/>
      <c r="C227" s="142"/>
      <c r="D227" s="143"/>
      <c r="E227" s="15">
        <f>E228</f>
        <v>693000</v>
      </c>
      <c r="F227" s="15">
        <f>F228</f>
        <v>875000</v>
      </c>
      <c r="G227" s="15">
        <f>G228</f>
        <v>875000</v>
      </c>
    </row>
    <row r="228" spans="1:7" ht="35.25" customHeight="1" x14ac:dyDescent="0.25">
      <c r="A228" s="37" t="s">
        <v>6</v>
      </c>
      <c r="B228" s="44" t="s">
        <v>234</v>
      </c>
      <c r="C228" s="45" t="s">
        <v>305</v>
      </c>
      <c r="D228" s="46" t="s">
        <v>321</v>
      </c>
      <c r="E228" s="16">
        <v>693000</v>
      </c>
      <c r="F228" s="16">
        <v>875000</v>
      </c>
      <c r="G228" s="16">
        <v>875000</v>
      </c>
    </row>
    <row r="229" spans="1:7" ht="35.25" customHeight="1" x14ac:dyDescent="0.25">
      <c r="A229" s="141" t="s">
        <v>331</v>
      </c>
      <c r="B229" s="142"/>
      <c r="C229" s="142"/>
      <c r="D229" s="143"/>
      <c r="E229" s="15">
        <f>E230</f>
        <v>2200000</v>
      </c>
      <c r="F229" s="15">
        <f>F230</f>
        <v>2250000</v>
      </c>
      <c r="G229" s="15">
        <f>G230</f>
        <v>150000</v>
      </c>
    </row>
    <row r="230" spans="1:7" ht="31.5" x14ac:dyDescent="0.25">
      <c r="A230" s="37" t="s">
        <v>6</v>
      </c>
      <c r="B230" s="44" t="s">
        <v>234</v>
      </c>
      <c r="C230" s="45" t="s">
        <v>477</v>
      </c>
      <c r="D230" s="46" t="s">
        <v>493</v>
      </c>
      <c r="E230" s="16">
        <v>2200000</v>
      </c>
      <c r="F230" s="16">
        <v>2250000</v>
      </c>
      <c r="G230" s="16">
        <v>150000</v>
      </c>
    </row>
    <row r="231" spans="1:7" x14ac:dyDescent="0.25">
      <c r="A231" s="141" t="s">
        <v>332</v>
      </c>
      <c r="B231" s="142"/>
      <c r="C231" s="142"/>
      <c r="D231" s="143"/>
      <c r="E231" s="15">
        <f>E232</f>
        <v>5400000</v>
      </c>
      <c r="F231" s="15">
        <f>F232</f>
        <v>0</v>
      </c>
      <c r="G231" s="15">
        <f>G232</f>
        <v>250000</v>
      </c>
    </row>
    <row r="232" spans="1:7" ht="47.25" x14ac:dyDescent="0.25">
      <c r="A232" s="37" t="s">
        <v>6</v>
      </c>
      <c r="B232" s="44" t="s">
        <v>234</v>
      </c>
      <c r="C232" s="45" t="s">
        <v>450</v>
      </c>
      <c r="D232" s="19" t="s">
        <v>494</v>
      </c>
      <c r="E232" s="16">
        <v>5400000</v>
      </c>
      <c r="F232" s="16">
        <v>0</v>
      </c>
      <c r="G232" s="16">
        <v>250000</v>
      </c>
    </row>
    <row r="233" spans="1:7" ht="26.25" customHeight="1" x14ac:dyDescent="0.25">
      <c r="A233" s="141" t="s">
        <v>200</v>
      </c>
      <c r="B233" s="142"/>
      <c r="C233" s="142"/>
      <c r="D233" s="143"/>
      <c r="E233" s="15">
        <f>E234+E236</f>
        <v>2126400</v>
      </c>
      <c r="F233" s="15">
        <f>F234+F236</f>
        <v>1994100</v>
      </c>
      <c r="G233" s="15">
        <f>G234+G236</f>
        <v>2018700</v>
      </c>
    </row>
    <row r="234" spans="1:7" ht="22.5" customHeight="1" x14ac:dyDescent="0.25">
      <c r="A234" s="111" t="s">
        <v>333</v>
      </c>
      <c r="B234" s="111"/>
      <c r="C234" s="111"/>
      <c r="D234" s="111"/>
      <c r="E234" s="15">
        <f>E235</f>
        <v>1447900</v>
      </c>
      <c r="F234" s="15">
        <f>F235</f>
        <v>1404600</v>
      </c>
      <c r="G234" s="15">
        <f>G235</f>
        <v>1285900</v>
      </c>
    </row>
    <row r="235" spans="1:7" ht="286.5" customHeight="1" x14ac:dyDescent="0.25">
      <c r="A235" s="47" t="s">
        <v>6</v>
      </c>
      <c r="B235" s="24" t="s">
        <v>219</v>
      </c>
      <c r="C235" s="42" t="s">
        <v>526</v>
      </c>
      <c r="D235" s="24" t="s">
        <v>220</v>
      </c>
      <c r="E235" s="16">
        <v>1447900</v>
      </c>
      <c r="F235" s="16">
        <v>1404600</v>
      </c>
      <c r="G235" s="16">
        <v>1285900</v>
      </c>
    </row>
    <row r="236" spans="1:7" x14ac:dyDescent="0.25">
      <c r="A236" s="111" t="s">
        <v>451</v>
      </c>
      <c r="B236" s="111"/>
      <c r="C236" s="111"/>
      <c r="D236" s="111"/>
      <c r="E236" s="15">
        <f>E237</f>
        <v>678500</v>
      </c>
      <c r="F236" s="15">
        <f t="shared" ref="F236:G236" si="16">F237</f>
        <v>589500</v>
      </c>
      <c r="G236" s="15">
        <f t="shared" si="16"/>
        <v>732800</v>
      </c>
    </row>
    <row r="237" spans="1:7" ht="208.5" customHeight="1" x14ac:dyDescent="0.25">
      <c r="A237" s="47" t="s">
        <v>6</v>
      </c>
      <c r="B237" s="24" t="s">
        <v>219</v>
      </c>
      <c r="C237" s="102" t="s">
        <v>647</v>
      </c>
      <c r="D237" s="24" t="s">
        <v>220</v>
      </c>
      <c r="E237" s="16">
        <v>678500</v>
      </c>
      <c r="F237" s="16">
        <v>589500</v>
      </c>
      <c r="G237" s="16">
        <v>732800</v>
      </c>
    </row>
    <row r="238" spans="1:7" ht="39" customHeight="1" x14ac:dyDescent="0.25">
      <c r="A238" s="141" t="s">
        <v>201</v>
      </c>
      <c r="B238" s="142"/>
      <c r="C238" s="142"/>
      <c r="D238" s="143"/>
      <c r="E238" s="15">
        <f t="shared" ref="E238:G239" si="17">E239</f>
        <v>10000</v>
      </c>
      <c r="F238" s="15">
        <f t="shared" si="17"/>
        <v>10000</v>
      </c>
      <c r="G238" s="15">
        <f t="shared" si="17"/>
        <v>10000</v>
      </c>
    </row>
    <row r="239" spans="1:7" x14ac:dyDescent="0.25">
      <c r="A239" s="141" t="s">
        <v>202</v>
      </c>
      <c r="B239" s="142"/>
      <c r="C239" s="142"/>
      <c r="D239" s="143"/>
      <c r="E239" s="15">
        <f t="shared" si="17"/>
        <v>10000</v>
      </c>
      <c r="F239" s="15">
        <f t="shared" si="17"/>
        <v>10000</v>
      </c>
      <c r="G239" s="15">
        <f t="shared" si="17"/>
        <v>10000</v>
      </c>
    </row>
    <row r="240" spans="1:7" ht="110.25" x14ac:dyDescent="0.25">
      <c r="A240" s="37" t="s">
        <v>6</v>
      </c>
      <c r="B240" s="37" t="s">
        <v>222</v>
      </c>
      <c r="C240" s="37" t="s">
        <v>203</v>
      </c>
      <c r="D240" s="48" t="s">
        <v>221</v>
      </c>
      <c r="E240" s="16">
        <v>10000</v>
      </c>
      <c r="F240" s="16">
        <v>10000</v>
      </c>
      <c r="G240" s="16">
        <v>10000</v>
      </c>
    </row>
    <row r="241" spans="1:7" x14ac:dyDescent="0.25">
      <c r="A241" s="141" t="s">
        <v>527</v>
      </c>
      <c r="B241" s="142"/>
      <c r="C241" s="142"/>
      <c r="D241" s="143"/>
      <c r="E241" s="15">
        <f t="shared" ref="E241:G242" si="18">E242</f>
        <v>3100000</v>
      </c>
      <c r="F241" s="15">
        <f t="shared" si="18"/>
        <v>3100000</v>
      </c>
      <c r="G241" s="15">
        <f t="shared" si="18"/>
        <v>2500000</v>
      </c>
    </row>
    <row r="242" spans="1:7" x14ac:dyDescent="0.25">
      <c r="A242" s="141" t="s">
        <v>528</v>
      </c>
      <c r="B242" s="142"/>
      <c r="C242" s="142"/>
      <c r="D242" s="143"/>
      <c r="E242" s="74">
        <f t="shared" si="18"/>
        <v>3100000</v>
      </c>
      <c r="F242" s="74">
        <f t="shared" si="18"/>
        <v>3100000</v>
      </c>
      <c r="G242" s="74">
        <f t="shared" si="18"/>
        <v>2500000</v>
      </c>
    </row>
    <row r="243" spans="1:7" ht="60" x14ac:dyDescent="0.25">
      <c r="A243" s="47" t="s">
        <v>6</v>
      </c>
      <c r="B243" s="67" t="s">
        <v>589</v>
      </c>
      <c r="C243" s="60" t="s">
        <v>529</v>
      </c>
      <c r="D243" s="81" t="s">
        <v>588</v>
      </c>
      <c r="E243" s="16">
        <v>3100000</v>
      </c>
      <c r="F243" s="16">
        <v>3100000</v>
      </c>
      <c r="G243" s="16">
        <v>2500000</v>
      </c>
    </row>
    <row r="244" spans="1:7" x14ac:dyDescent="0.25">
      <c r="A244" s="141" t="s">
        <v>204</v>
      </c>
      <c r="B244" s="142"/>
      <c r="C244" s="142"/>
      <c r="D244" s="143"/>
      <c r="E244" s="15">
        <f>E245+E247</f>
        <v>3290500</v>
      </c>
      <c r="F244" s="15">
        <f>F245+F247</f>
        <v>968700</v>
      </c>
      <c r="G244" s="15">
        <f>G245+G247</f>
        <v>601800</v>
      </c>
    </row>
    <row r="245" spans="1:7" ht="14.25" customHeight="1" x14ac:dyDescent="0.25">
      <c r="A245" s="141" t="s">
        <v>452</v>
      </c>
      <c r="B245" s="142"/>
      <c r="C245" s="142"/>
      <c r="D245" s="143"/>
      <c r="E245" s="15">
        <f>E246</f>
        <v>21200</v>
      </c>
      <c r="F245" s="15">
        <f>F246</f>
        <v>22200</v>
      </c>
      <c r="G245" s="15">
        <f>G246</f>
        <v>21800</v>
      </c>
    </row>
    <row r="246" spans="1:7" ht="110.25" x14ac:dyDescent="0.25">
      <c r="A246" s="49" t="s">
        <v>6</v>
      </c>
      <c r="B246" s="20" t="s">
        <v>223</v>
      </c>
      <c r="C246" s="45" t="s">
        <v>530</v>
      </c>
      <c r="D246" s="50" t="s">
        <v>306</v>
      </c>
      <c r="E246" s="16">
        <v>21200</v>
      </c>
      <c r="F246" s="16">
        <v>22200</v>
      </c>
      <c r="G246" s="16">
        <v>21800</v>
      </c>
    </row>
    <row r="247" spans="1:7" x14ac:dyDescent="0.25">
      <c r="A247" s="141" t="s">
        <v>453</v>
      </c>
      <c r="B247" s="142"/>
      <c r="C247" s="142"/>
      <c r="D247" s="143"/>
      <c r="E247" s="15">
        <f>E248</f>
        <v>3269300</v>
      </c>
      <c r="F247" s="15">
        <f>F248</f>
        <v>946500</v>
      </c>
      <c r="G247" s="15">
        <f>G248</f>
        <v>580000</v>
      </c>
    </row>
    <row r="248" spans="1:7" ht="299.25" x14ac:dyDescent="0.25">
      <c r="A248" s="49" t="s">
        <v>6</v>
      </c>
      <c r="B248" s="20" t="s">
        <v>223</v>
      </c>
      <c r="C248" s="96" t="s">
        <v>478</v>
      </c>
      <c r="D248" s="50" t="s">
        <v>306</v>
      </c>
      <c r="E248" s="16">
        <v>3269300</v>
      </c>
      <c r="F248" s="16">
        <v>946500</v>
      </c>
      <c r="G248" s="16">
        <v>580000</v>
      </c>
    </row>
    <row r="249" spans="1:7" ht="35.25" customHeight="1" x14ac:dyDescent="0.25">
      <c r="A249" s="185" t="s">
        <v>205</v>
      </c>
      <c r="B249" s="186"/>
      <c r="C249" s="186"/>
      <c r="D249" s="187"/>
      <c r="E249" s="15">
        <f t="shared" ref="E249:G250" si="19">E250</f>
        <v>567750</v>
      </c>
      <c r="F249" s="15">
        <f t="shared" si="19"/>
        <v>1179500</v>
      </c>
      <c r="G249" s="15">
        <f t="shared" si="19"/>
        <v>772650</v>
      </c>
    </row>
    <row r="250" spans="1:7" ht="24" customHeight="1" x14ac:dyDescent="0.25">
      <c r="A250" s="141" t="s">
        <v>334</v>
      </c>
      <c r="B250" s="142"/>
      <c r="C250" s="142"/>
      <c r="D250" s="143"/>
      <c r="E250" s="15">
        <f t="shared" si="19"/>
        <v>567750</v>
      </c>
      <c r="F250" s="15">
        <f t="shared" si="19"/>
        <v>1179500</v>
      </c>
      <c r="G250" s="15">
        <f t="shared" si="19"/>
        <v>772650</v>
      </c>
    </row>
    <row r="251" spans="1:7" ht="267.75" x14ac:dyDescent="0.25">
      <c r="A251" s="37" t="s">
        <v>6</v>
      </c>
      <c r="B251" s="20" t="s">
        <v>225</v>
      </c>
      <c r="C251" s="102" t="s">
        <v>648</v>
      </c>
      <c r="D251" s="51" t="s">
        <v>224</v>
      </c>
      <c r="E251" s="16">
        <v>567750</v>
      </c>
      <c r="F251" s="16">
        <v>1179500</v>
      </c>
      <c r="G251" s="16">
        <v>772650</v>
      </c>
    </row>
    <row r="252" spans="1:7" ht="20.25" customHeight="1" x14ac:dyDescent="0.25">
      <c r="A252" s="141" t="s">
        <v>335</v>
      </c>
      <c r="B252" s="142"/>
      <c r="C252" s="142"/>
      <c r="D252" s="143"/>
      <c r="E252" s="15">
        <f t="shared" ref="E252:G253" si="20">E253</f>
        <v>232000</v>
      </c>
      <c r="F252" s="15">
        <f t="shared" si="20"/>
        <v>204000</v>
      </c>
      <c r="G252" s="15">
        <f t="shared" si="20"/>
        <v>204000</v>
      </c>
    </row>
    <row r="253" spans="1:7" x14ac:dyDescent="0.25">
      <c r="A253" s="144" t="s">
        <v>454</v>
      </c>
      <c r="B253" s="145"/>
      <c r="C253" s="145"/>
      <c r="D253" s="146"/>
      <c r="E253" s="15">
        <f t="shared" si="20"/>
        <v>232000</v>
      </c>
      <c r="F253" s="15">
        <f t="shared" si="20"/>
        <v>204000</v>
      </c>
      <c r="G253" s="15">
        <f t="shared" si="20"/>
        <v>204000</v>
      </c>
    </row>
    <row r="254" spans="1:7" ht="126" x14ac:dyDescent="0.25">
      <c r="A254" s="52" t="s">
        <v>6</v>
      </c>
      <c r="B254" s="52" t="s">
        <v>336</v>
      </c>
      <c r="C254" s="94" t="s">
        <v>631</v>
      </c>
      <c r="D254" s="45" t="s">
        <v>455</v>
      </c>
      <c r="E254" s="16">
        <v>232000</v>
      </c>
      <c r="F254" s="16">
        <v>204000</v>
      </c>
      <c r="G254" s="16">
        <v>204000</v>
      </c>
    </row>
    <row r="255" spans="1:7" x14ac:dyDescent="0.25">
      <c r="A255" s="141" t="s">
        <v>456</v>
      </c>
      <c r="B255" s="142"/>
      <c r="C255" s="142"/>
      <c r="D255" s="143"/>
      <c r="E255" s="15">
        <f t="shared" ref="E255:G256" si="21">E256</f>
        <v>1100000</v>
      </c>
      <c r="F255" s="15">
        <f t="shared" si="21"/>
        <v>0</v>
      </c>
      <c r="G255" s="15">
        <f t="shared" si="21"/>
        <v>0</v>
      </c>
    </row>
    <row r="256" spans="1:7" x14ac:dyDescent="0.25">
      <c r="A256" s="144" t="s">
        <v>457</v>
      </c>
      <c r="B256" s="145"/>
      <c r="C256" s="145"/>
      <c r="D256" s="146"/>
      <c r="E256" s="15">
        <f t="shared" si="21"/>
        <v>1100000</v>
      </c>
      <c r="F256" s="15">
        <f t="shared" si="21"/>
        <v>0</v>
      </c>
      <c r="G256" s="15">
        <f t="shared" si="21"/>
        <v>0</v>
      </c>
    </row>
    <row r="257" spans="1:7" ht="63" x14ac:dyDescent="0.25">
      <c r="A257" s="53" t="s">
        <v>6</v>
      </c>
      <c r="B257" s="24" t="s">
        <v>479</v>
      </c>
      <c r="C257" s="54" t="s">
        <v>458</v>
      </c>
      <c r="D257" s="55" t="s">
        <v>480</v>
      </c>
      <c r="E257" s="15">
        <v>1100000</v>
      </c>
      <c r="F257" s="15">
        <v>0</v>
      </c>
      <c r="G257" s="15">
        <v>0</v>
      </c>
    </row>
    <row r="258" spans="1:7" x14ac:dyDescent="0.25">
      <c r="A258" s="141" t="s">
        <v>261</v>
      </c>
      <c r="B258" s="142"/>
      <c r="C258" s="142"/>
      <c r="D258" s="143"/>
      <c r="E258" s="15">
        <f>E259+E261+E263</f>
        <v>929000</v>
      </c>
      <c r="F258" s="15">
        <f>F259+F261+F263</f>
        <v>921000</v>
      </c>
      <c r="G258" s="15">
        <f>G259+G261+G263</f>
        <v>839668</v>
      </c>
    </row>
    <row r="259" spans="1:7" ht="23.25" customHeight="1" x14ac:dyDescent="0.25">
      <c r="A259" s="141" t="s">
        <v>307</v>
      </c>
      <c r="B259" s="142"/>
      <c r="C259" s="142"/>
      <c r="D259" s="143"/>
      <c r="E259" s="15">
        <f>E260</f>
        <v>125000</v>
      </c>
      <c r="F259" s="15">
        <f>F260</f>
        <v>125000</v>
      </c>
      <c r="G259" s="15">
        <f>G260</f>
        <v>110900</v>
      </c>
    </row>
    <row r="260" spans="1:7" ht="52.5" customHeight="1" x14ac:dyDescent="0.25">
      <c r="A260" s="56" t="s">
        <v>6</v>
      </c>
      <c r="B260" s="57" t="s">
        <v>275</v>
      </c>
      <c r="C260" s="43" t="s">
        <v>337</v>
      </c>
      <c r="D260" s="58" t="s">
        <v>322</v>
      </c>
      <c r="E260" s="16">
        <v>125000</v>
      </c>
      <c r="F260" s="16">
        <v>125000</v>
      </c>
      <c r="G260" s="16">
        <v>110900</v>
      </c>
    </row>
    <row r="261" spans="1:7" x14ac:dyDescent="0.25">
      <c r="A261" s="141" t="s">
        <v>360</v>
      </c>
      <c r="B261" s="142"/>
      <c r="C261" s="142"/>
      <c r="D261" s="143"/>
      <c r="E261" s="15">
        <f>E262</f>
        <v>520000</v>
      </c>
      <c r="F261" s="15">
        <f>F262</f>
        <v>512000</v>
      </c>
      <c r="G261" s="15">
        <f>G262</f>
        <v>508768</v>
      </c>
    </row>
    <row r="262" spans="1:7" ht="96.75" customHeight="1" x14ac:dyDescent="0.25">
      <c r="A262" s="56" t="s">
        <v>6</v>
      </c>
      <c r="B262" s="57" t="s">
        <v>275</v>
      </c>
      <c r="C262" s="43" t="s">
        <v>531</v>
      </c>
      <c r="D262" s="58" t="s">
        <v>322</v>
      </c>
      <c r="E262" s="16">
        <v>520000</v>
      </c>
      <c r="F262" s="16">
        <v>512000</v>
      </c>
      <c r="G262" s="16">
        <v>508768</v>
      </c>
    </row>
    <row r="263" spans="1:7" x14ac:dyDescent="0.25">
      <c r="A263" s="141" t="s">
        <v>459</v>
      </c>
      <c r="B263" s="142"/>
      <c r="C263" s="142"/>
      <c r="D263" s="143"/>
      <c r="E263" s="15">
        <f>E264</f>
        <v>284000</v>
      </c>
      <c r="F263" s="15">
        <f>F264</f>
        <v>284000</v>
      </c>
      <c r="G263" s="15">
        <f>G264</f>
        <v>220000</v>
      </c>
    </row>
    <row r="264" spans="1:7" ht="45" customHeight="1" x14ac:dyDescent="0.25">
      <c r="A264" s="56" t="s">
        <v>6</v>
      </c>
      <c r="B264" s="57" t="s">
        <v>275</v>
      </c>
      <c r="C264" s="43" t="s">
        <v>460</v>
      </c>
      <c r="D264" s="58" t="s">
        <v>322</v>
      </c>
      <c r="E264" s="16">
        <v>284000</v>
      </c>
      <c r="F264" s="16">
        <v>284000</v>
      </c>
      <c r="G264" s="16">
        <v>220000</v>
      </c>
    </row>
    <row r="265" spans="1:7" ht="20.25" customHeight="1" x14ac:dyDescent="0.25">
      <c r="A265" s="141" t="s">
        <v>262</v>
      </c>
      <c r="B265" s="142"/>
      <c r="C265" s="142"/>
      <c r="D265" s="143"/>
      <c r="E265" s="15">
        <f t="shared" ref="E265:G286" si="22">E266</f>
        <v>487500</v>
      </c>
      <c r="F265" s="15">
        <f t="shared" si="22"/>
        <v>0</v>
      </c>
      <c r="G265" s="15">
        <f t="shared" si="22"/>
        <v>0</v>
      </c>
    </row>
    <row r="266" spans="1:7" x14ac:dyDescent="0.25">
      <c r="A266" s="141" t="s">
        <v>263</v>
      </c>
      <c r="B266" s="142"/>
      <c r="C266" s="142"/>
      <c r="D266" s="143"/>
      <c r="E266" s="15">
        <f t="shared" si="22"/>
        <v>487500</v>
      </c>
      <c r="F266" s="15">
        <f t="shared" si="22"/>
        <v>0</v>
      </c>
      <c r="G266" s="15">
        <f t="shared" si="22"/>
        <v>0</v>
      </c>
    </row>
    <row r="267" spans="1:7" ht="63" x14ac:dyDescent="0.25">
      <c r="A267" s="47" t="s">
        <v>6</v>
      </c>
      <c r="B267" s="59" t="s">
        <v>264</v>
      </c>
      <c r="C267" s="60" t="s">
        <v>461</v>
      </c>
      <c r="D267" s="51" t="s">
        <v>276</v>
      </c>
      <c r="E267" s="16">
        <v>487500</v>
      </c>
      <c r="F267" s="16">
        <v>0</v>
      </c>
      <c r="G267" s="16">
        <v>0</v>
      </c>
    </row>
    <row r="268" spans="1:7" x14ac:dyDescent="0.25">
      <c r="A268" s="180" t="s">
        <v>462</v>
      </c>
      <c r="B268" s="180"/>
      <c r="C268" s="180"/>
      <c r="D268" s="181"/>
      <c r="E268" s="15">
        <f>E269+E271</f>
        <v>50000</v>
      </c>
      <c r="F268" s="15">
        <f>F269+F271+F273</f>
        <v>373250</v>
      </c>
      <c r="G268" s="15">
        <f>G269+G271+G273</f>
        <v>0</v>
      </c>
    </row>
    <row r="269" spans="1:7" x14ac:dyDescent="0.25">
      <c r="A269" s="61" t="s">
        <v>361</v>
      </c>
      <c r="B269" s="59"/>
      <c r="C269" s="60"/>
      <c r="D269" s="51"/>
      <c r="E269" s="15">
        <f t="shared" si="22"/>
        <v>50000</v>
      </c>
      <c r="F269" s="15">
        <f t="shared" si="22"/>
        <v>310000</v>
      </c>
      <c r="G269" s="15">
        <f t="shared" si="22"/>
        <v>0</v>
      </c>
    </row>
    <row r="270" spans="1:7" ht="31.5" x14ac:dyDescent="0.25">
      <c r="A270" s="37" t="s">
        <v>6</v>
      </c>
      <c r="B270" s="75" t="s">
        <v>234</v>
      </c>
      <c r="C270" s="43" t="s">
        <v>532</v>
      </c>
      <c r="D270" s="37" t="s">
        <v>362</v>
      </c>
      <c r="E270" s="16">
        <v>50000</v>
      </c>
      <c r="F270" s="16">
        <v>310000</v>
      </c>
      <c r="G270" s="16">
        <v>0</v>
      </c>
    </row>
    <row r="271" spans="1:7" x14ac:dyDescent="0.25">
      <c r="A271" s="141" t="s">
        <v>533</v>
      </c>
      <c r="B271" s="142"/>
      <c r="C271" s="142"/>
      <c r="D271" s="143"/>
      <c r="E271" s="15">
        <f t="shared" si="22"/>
        <v>0</v>
      </c>
      <c r="F271" s="15">
        <f t="shared" si="22"/>
        <v>29450</v>
      </c>
      <c r="G271" s="15">
        <f t="shared" si="22"/>
        <v>0</v>
      </c>
    </row>
    <row r="272" spans="1:7" ht="78.75" x14ac:dyDescent="0.25">
      <c r="A272" s="37" t="s">
        <v>6</v>
      </c>
      <c r="B272" s="86" t="s">
        <v>590</v>
      </c>
      <c r="C272" s="43" t="s">
        <v>534</v>
      </c>
      <c r="D272" s="87" t="s">
        <v>597</v>
      </c>
      <c r="E272" s="16">
        <v>0</v>
      </c>
      <c r="F272" s="16">
        <v>29450</v>
      </c>
      <c r="G272" s="16">
        <v>0</v>
      </c>
    </row>
    <row r="273" spans="1:7" x14ac:dyDescent="0.25">
      <c r="A273" s="141" t="s">
        <v>535</v>
      </c>
      <c r="B273" s="142"/>
      <c r="C273" s="142"/>
      <c r="D273" s="143"/>
      <c r="E273" s="15">
        <f t="shared" si="22"/>
        <v>0</v>
      </c>
      <c r="F273" s="15">
        <f t="shared" si="22"/>
        <v>33800</v>
      </c>
      <c r="G273" s="15">
        <f t="shared" si="22"/>
        <v>0</v>
      </c>
    </row>
    <row r="274" spans="1:7" ht="63" x14ac:dyDescent="0.25">
      <c r="A274" s="47" t="s">
        <v>6</v>
      </c>
      <c r="B274" s="86" t="s">
        <v>590</v>
      </c>
      <c r="C274" s="60" t="s">
        <v>536</v>
      </c>
      <c r="D274" s="87" t="s">
        <v>597</v>
      </c>
      <c r="E274" s="16">
        <v>0</v>
      </c>
      <c r="F274" s="16">
        <v>33800</v>
      </c>
      <c r="G274" s="16">
        <v>0</v>
      </c>
    </row>
    <row r="275" spans="1:7" x14ac:dyDescent="0.25">
      <c r="A275" s="151" t="s">
        <v>363</v>
      </c>
      <c r="B275" s="152"/>
      <c r="C275" s="152"/>
      <c r="D275" s="153"/>
      <c r="E275" s="15">
        <f>E276+E278</f>
        <v>61600</v>
      </c>
      <c r="F275" s="15">
        <f>F276+F278</f>
        <v>38600</v>
      </c>
      <c r="G275" s="15">
        <f>G276+G278</f>
        <v>38600</v>
      </c>
    </row>
    <row r="276" spans="1:7" ht="16.5" thickBot="1" x14ac:dyDescent="0.3">
      <c r="A276" s="151" t="s">
        <v>364</v>
      </c>
      <c r="B276" s="152"/>
      <c r="C276" s="152"/>
      <c r="D276" s="153"/>
      <c r="E276" s="15">
        <f t="shared" si="22"/>
        <v>23000</v>
      </c>
      <c r="F276" s="15">
        <f t="shared" si="22"/>
        <v>0</v>
      </c>
      <c r="G276" s="15">
        <f t="shared" si="22"/>
        <v>0</v>
      </c>
    </row>
    <row r="277" spans="1:7" ht="95.25" thickBot="1" x14ac:dyDescent="0.3">
      <c r="A277" s="6" t="s">
        <v>6</v>
      </c>
      <c r="B277" s="59" t="s">
        <v>367</v>
      </c>
      <c r="C277" s="60" t="s">
        <v>463</v>
      </c>
      <c r="D277" s="62" t="s">
        <v>365</v>
      </c>
      <c r="E277" s="16">
        <v>23000</v>
      </c>
      <c r="F277" s="16">
        <v>0</v>
      </c>
      <c r="G277" s="16">
        <v>0</v>
      </c>
    </row>
    <row r="278" spans="1:7" ht="16.5" thickBot="1" x14ac:dyDescent="0.3">
      <c r="A278" s="151" t="s">
        <v>366</v>
      </c>
      <c r="B278" s="152"/>
      <c r="C278" s="152"/>
      <c r="D278" s="153"/>
      <c r="E278" s="15">
        <f t="shared" si="22"/>
        <v>38600</v>
      </c>
      <c r="F278" s="15">
        <f t="shared" si="22"/>
        <v>38600</v>
      </c>
      <c r="G278" s="15">
        <f t="shared" si="22"/>
        <v>38600</v>
      </c>
    </row>
    <row r="279" spans="1:7" ht="126.75" thickBot="1" x14ac:dyDescent="0.3">
      <c r="A279" s="6" t="s">
        <v>6</v>
      </c>
      <c r="B279" s="42" t="s">
        <v>368</v>
      </c>
      <c r="C279" s="60" t="s">
        <v>464</v>
      </c>
      <c r="D279" s="62" t="s">
        <v>365</v>
      </c>
      <c r="E279" s="16">
        <v>38600</v>
      </c>
      <c r="F279" s="16">
        <v>38600</v>
      </c>
      <c r="G279" s="16">
        <v>38600</v>
      </c>
    </row>
    <row r="280" spans="1:7" x14ac:dyDescent="0.25">
      <c r="A280" s="151" t="s">
        <v>369</v>
      </c>
      <c r="B280" s="152"/>
      <c r="C280" s="152"/>
      <c r="D280" s="153"/>
      <c r="E280" s="15">
        <f t="shared" si="22"/>
        <v>21500</v>
      </c>
      <c r="F280" s="15">
        <f t="shared" si="22"/>
        <v>0</v>
      </c>
      <c r="G280" s="15">
        <f t="shared" si="22"/>
        <v>0</v>
      </c>
    </row>
    <row r="281" spans="1:7" x14ac:dyDescent="0.25">
      <c r="A281" s="151" t="s">
        <v>370</v>
      </c>
      <c r="B281" s="152"/>
      <c r="C281" s="152"/>
      <c r="D281" s="153"/>
      <c r="E281" s="15">
        <f t="shared" si="22"/>
        <v>21500</v>
      </c>
      <c r="F281" s="15">
        <f t="shared" si="22"/>
        <v>0</v>
      </c>
      <c r="G281" s="15">
        <f t="shared" si="22"/>
        <v>0</v>
      </c>
    </row>
    <row r="282" spans="1:7" ht="47.25" x14ac:dyDescent="0.25">
      <c r="A282" s="37" t="s">
        <v>6</v>
      </c>
      <c r="C282" s="43" t="s">
        <v>371</v>
      </c>
      <c r="D282" s="43" t="s">
        <v>372</v>
      </c>
      <c r="E282" s="16">
        <v>21500</v>
      </c>
      <c r="F282" s="16">
        <v>0</v>
      </c>
      <c r="G282" s="16">
        <v>0</v>
      </c>
    </row>
    <row r="283" spans="1:7" x14ac:dyDescent="0.25">
      <c r="A283" s="151" t="s">
        <v>373</v>
      </c>
      <c r="B283" s="152"/>
      <c r="C283" s="152"/>
      <c r="D283" s="153"/>
      <c r="E283" s="15">
        <f t="shared" si="22"/>
        <v>129500</v>
      </c>
      <c r="F283" s="15">
        <f t="shared" si="22"/>
        <v>129500</v>
      </c>
      <c r="G283" s="15">
        <f t="shared" si="22"/>
        <v>47000</v>
      </c>
    </row>
    <row r="284" spans="1:7" ht="16.5" thickBot="1" x14ac:dyDescent="0.3">
      <c r="A284" s="151" t="s">
        <v>374</v>
      </c>
      <c r="B284" s="152"/>
      <c r="C284" s="152"/>
      <c r="D284" s="153"/>
      <c r="E284" s="15">
        <f t="shared" si="22"/>
        <v>129500</v>
      </c>
      <c r="F284" s="15">
        <f t="shared" si="22"/>
        <v>129500</v>
      </c>
      <c r="G284" s="15">
        <f t="shared" si="22"/>
        <v>47000</v>
      </c>
    </row>
    <row r="285" spans="1:7" ht="48" thickBot="1" x14ac:dyDescent="0.3">
      <c r="A285" s="47" t="s">
        <v>6</v>
      </c>
      <c r="B285" s="24" t="s">
        <v>375</v>
      </c>
      <c r="C285" s="103" t="s">
        <v>649</v>
      </c>
      <c r="D285" s="63" t="s">
        <v>396</v>
      </c>
      <c r="E285" s="16">
        <v>129500</v>
      </c>
      <c r="F285" s="16">
        <v>129500</v>
      </c>
      <c r="G285" s="16">
        <v>47000</v>
      </c>
    </row>
    <row r="286" spans="1:7" x14ac:dyDescent="0.25">
      <c r="A286" s="151" t="s">
        <v>376</v>
      </c>
      <c r="B286" s="152"/>
      <c r="C286" s="152"/>
      <c r="D286" s="153"/>
      <c r="E286" s="15">
        <f t="shared" si="22"/>
        <v>241000</v>
      </c>
      <c r="F286" s="15">
        <f t="shared" si="22"/>
        <v>0</v>
      </c>
      <c r="G286" s="15">
        <f t="shared" si="22"/>
        <v>0</v>
      </c>
    </row>
    <row r="287" spans="1:7" ht="16.5" thickBot="1" x14ac:dyDescent="0.3">
      <c r="A287" s="151" t="s">
        <v>377</v>
      </c>
      <c r="B287" s="152"/>
      <c r="C287" s="152"/>
      <c r="D287" s="153"/>
      <c r="E287" s="15">
        <f t="shared" ref="E287:G287" si="23">E288</f>
        <v>241000</v>
      </c>
      <c r="F287" s="15">
        <f t="shared" si="23"/>
        <v>0</v>
      </c>
      <c r="G287" s="15">
        <f t="shared" si="23"/>
        <v>0</v>
      </c>
    </row>
    <row r="288" spans="1:7" ht="126.75" thickBot="1" x14ac:dyDescent="0.3">
      <c r="A288" s="47" t="s">
        <v>6</v>
      </c>
      <c r="B288" s="24" t="s">
        <v>375</v>
      </c>
      <c r="C288" s="60" t="s">
        <v>378</v>
      </c>
      <c r="D288" s="62" t="s">
        <v>397</v>
      </c>
      <c r="E288" s="16">
        <v>241000</v>
      </c>
      <c r="F288" s="16">
        <v>0</v>
      </c>
      <c r="G288" s="16">
        <v>0</v>
      </c>
    </row>
    <row r="289" spans="1:7" x14ac:dyDescent="0.25">
      <c r="A289" s="154" t="s">
        <v>537</v>
      </c>
      <c r="B289" s="155"/>
      <c r="C289" s="155"/>
      <c r="D289" s="156"/>
      <c r="E289" s="15">
        <f>E290+E292</f>
        <v>0</v>
      </c>
      <c r="F289" s="15">
        <f>F290+F292</f>
        <v>2400000</v>
      </c>
      <c r="G289" s="15">
        <f>G290+G292</f>
        <v>750000</v>
      </c>
    </row>
    <row r="290" spans="1:7" x14ac:dyDescent="0.25">
      <c r="A290" s="154" t="s">
        <v>538</v>
      </c>
      <c r="B290" s="155"/>
      <c r="C290" s="155"/>
      <c r="D290" s="156"/>
      <c r="E290" s="15">
        <f t="shared" ref="E290:G294" si="24">E291</f>
        <v>0</v>
      </c>
      <c r="F290" s="15">
        <f t="shared" si="24"/>
        <v>1650000</v>
      </c>
      <c r="G290" s="15">
        <f t="shared" si="24"/>
        <v>750000</v>
      </c>
    </row>
    <row r="291" spans="1:7" ht="31.5" x14ac:dyDescent="0.25">
      <c r="A291" s="37" t="s">
        <v>6</v>
      </c>
      <c r="B291" s="24" t="s">
        <v>539</v>
      </c>
      <c r="C291" s="43" t="s">
        <v>540</v>
      </c>
      <c r="D291" s="36" t="s">
        <v>541</v>
      </c>
      <c r="E291" s="16">
        <v>0</v>
      </c>
      <c r="F291" s="16">
        <v>1650000</v>
      </c>
      <c r="G291" s="16">
        <v>750000</v>
      </c>
    </row>
    <row r="292" spans="1:7" x14ac:dyDescent="0.25">
      <c r="A292" s="111" t="s">
        <v>542</v>
      </c>
      <c r="B292" s="111"/>
      <c r="C292" s="111"/>
      <c r="D292" s="111"/>
      <c r="E292" s="15">
        <f t="shared" si="24"/>
        <v>0</v>
      </c>
      <c r="F292" s="15">
        <f t="shared" si="24"/>
        <v>750000</v>
      </c>
      <c r="G292" s="15">
        <f t="shared" si="24"/>
        <v>0</v>
      </c>
    </row>
    <row r="293" spans="1:7" ht="31.5" x14ac:dyDescent="0.25">
      <c r="A293" s="37" t="s">
        <v>6</v>
      </c>
      <c r="B293" s="24" t="s">
        <v>592</v>
      </c>
      <c r="C293" s="43" t="s">
        <v>543</v>
      </c>
      <c r="D293" s="36" t="s">
        <v>591</v>
      </c>
      <c r="E293" s="16">
        <v>0</v>
      </c>
      <c r="F293" s="16">
        <v>750000</v>
      </c>
      <c r="G293" s="16">
        <v>0</v>
      </c>
    </row>
    <row r="294" spans="1:7" x14ac:dyDescent="0.25">
      <c r="A294" s="111" t="s">
        <v>544</v>
      </c>
      <c r="B294" s="111"/>
      <c r="C294" s="111"/>
      <c r="D294" s="111"/>
      <c r="E294" s="15">
        <f t="shared" si="24"/>
        <v>250000</v>
      </c>
      <c r="F294" s="15">
        <f t="shared" si="24"/>
        <v>250000</v>
      </c>
      <c r="G294" s="15">
        <f t="shared" si="24"/>
        <v>122000</v>
      </c>
    </row>
    <row r="295" spans="1:7" x14ac:dyDescent="0.25">
      <c r="A295" s="111" t="s">
        <v>546</v>
      </c>
      <c r="B295" s="111"/>
      <c r="C295" s="111"/>
      <c r="D295" s="111"/>
      <c r="E295" s="15">
        <f t="shared" ref="E295:G295" si="25">E296</f>
        <v>250000</v>
      </c>
      <c r="F295" s="15">
        <f t="shared" si="25"/>
        <v>250000</v>
      </c>
      <c r="G295" s="15">
        <f t="shared" si="25"/>
        <v>122000</v>
      </c>
    </row>
    <row r="296" spans="1:7" ht="31.5" x14ac:dyDescent="0.25">
      <c r="A296" s="37" t="s">
        <v>6</v>
      </c>
      <c r="B296" s="24" t="s">
        <v>592</v>
      </c>
      <c r="C296" s="43" t="s">
        <v>545</v>
      </c>
      <c r="D296" s="36" t="s">
        <v>593</v>
      </c>
      <c r="E296" s="16">
        <v>250000</v>
      </c>
      <c r="F296" s="16">
        <v>250000</v>
      </c>
      <c r="G296" s="16">
        <v>122000</v>
      </c>
    </row>
    <row r="297" spans="1:7" x14ac:dyDescent="0.25">
      <c r="A297" s="56" t="s">
        <v>547</v>
      </c>
      <c r="B297" s="24"/>
      <c r="C297" s="43"/>
      <c r="D297" s="36"/>
      <c r="E297" s="76">
        <f>E298+E300</f>
        <v>0</v>
      </c>
      <c r="F297" s="76">
        <f>F298+F300</f>
        <v>420000</v>
      </c>
      <c r="G297" s="76">
        <f>G298+G300</f>
        <v>603000</v>
      </c>
    </row>
    <row r="298" spans="1:7" x14ac:dyDescent="0.25">
      <c r="A298" s="111" t="s">
        <v>548</v>
      </c>
      <c r="B298" s="111"/>
      <c r="C298" s="111"/>
      <c r="D298" s="111"/>
      <c r="E298" s="15">
        <f t="shared" ref="E298:G300" si="26">E299</f>
        <v>0</v>
      </c>
      <c r="F298" s="15">
        <f t="shared" si="26"/>
        <v>125000</v>
      </c>
      <c r="G298" s="15">
        <f t="shared" si="26"/>
        <v>235000</v>
      </c>
    </row>
    <row r="299" spans="1:7" ht="31.5" x14ac:dyDescent="0.25">
      <c r="A299" s="37" t="s">
        <v>6</v>
      </c>
      <c r="B299" s="24" t="s">
        <v>234</v>
      </c>
      <c r="C299" s="43" t="s">
        <v>549</v>
      </c>
      <c r="D299" s="36" t="s">
        <v>594</v>
      </c>
      <c r="E299" s="16">
        <v>0</v>
      </c>
      <c r="F299" s="16">
        <v>125000</v>
      </c>
      <c r="G299" s="16">
        <v>235000</v>
      </c>
    </row>
    <row r="300" spans="1:7" x14ac:dyDescent="0.25">
      <c r="A300" s="88" t="s">
        <v>550</v>
      </c>
      <c r="B300" s="24"/>
      <c r="C300" s="43"/>
      <c r="D300" s="36"/>
      <c r="E300" s="15">
        <f t="shared" si="26"/>
        <v>0</v>
      </c>
      <c r="F300" s="15">
        <f t="shared" si="26"/>
        <v>295000</v>
      </c>
      <c r="G300" s="15">
        <f t="shared" si="26"/>
        <v>368000</v>
      </c>
    </row>
    <row r="301" spans="1:7" ht="31.5" x14ac:dyDescent="0.25">
      <c r="A301" s="37" t="s">
        <v>6</v>
      </c>
      <c r="B301" s="24" t="s">
        <v>234</v>
      </c>
      <c r="C301" s="43" t="s">
        <v>551</v>
      </c>
      <c r="D301" s="36" t="s">
        <v>594</v>
      </c>
      <c r="E301" s="16">
        <v>0</v>
      </c>
      <c r="F301" s="16">
        <v>295000</v>
      </c>
      <c r="G301" s="16">
        <v>368000</v>
      </c>
    </row>
    <row r="302" spans="1:7" x14ac:dyDescent="0.25">
      <c r="A302" s="111" t="s">
        <v>552</v>
      </c>
      <c r="B302" s="111"/>
      <c r="C302" s="111"/>
      <c r="D302" s="111"/>
      <c r="E302" s="15">
        <f>E303+E305</f>
        <v>0</v>
      </c>
      <c r="F302" s="15">
        <f>F303+F305</f>
        <v>442500</v>
      </c>
      <c r="G302" s="15">
        <f>G303+G305</f>
        <v>659500</v>
      </c>
    </row>
    <row r="303" spans="1:7" x14ac:dyDescent="0.25">
      <c r="A303" s="111" t="s">
        <v>553</v>
      </c>
      <c r="B303" s="111"/>
      <c r="C303" s="111"/>
      <c r="D303" s="111"/>
      <c r="E303" s="15">
        <f t="shared" ref="E303:G305" si="27">E304</f>
        <v>0</v>
      </c>
      <c r="F303" s="15">
        <f t="shared" si="27"/>
        <v>233500</v>
      </c>
      <c r="G303" s="15">
        <f t="shared" si="27"/>
        <v>363500</v>
      </c>
    </row>
    <row r="304" spans="1:7" ht="63" x14ac:dyDescent="0.25">
      <c r="A304" s="37" t="s">
        <v>6</v>
      </c>
      <c r="B304" s="24" t="s">
        <v>595</v>
      </c>
      <c r="C304" s="43" t="s">
        <v>554</v>
      </c>
      <c r="D304" s="36" t="s">
        <v>596</v>
      </c>
      <c r="E304" s="16">
        <v>0</v>
      </c>
      <c r="F304" s="16">
        <v>233500</v>
      </c>
      <c r="G304" s="16">
        <v>363500</v>
      </c>
    </row>
    <row r="305" spans="1:7" x14ac:dyDescent="0.25">
      <c r="A305" s="111" t="s">
        <v>555</v>
      </c>
      <c r="B305" s="111"/>
      <c r="C305" s="111"/>
      <c r="D305" s="111"/>
      <c r="E305" s="15">
        <f t="shared" si="27"/>
        <v>0</v>
      </c>
      <c r="F305" s="15">
        <f t="shared" si="27"/>
        <v>209000</v>
      </c>
      <c r="G305" s="15">
        <f t="shared" si="27"/>
        <v>296000</v>
      </c>
    </row>
    <row r="306" spans="1:7" ht="63" x14ac:dyDescent="0.25">
      <c r="A306" s="37" t="s">
        <v>6</v>
      </c>
      <c r="B306" s="24" t="s">
        <v>595</v>
      </c>
      <c r="C306" s="43" t="s">
        <v>556</v>
      </c>
      <c r="D306" s="36" t="s">
        <v>596</v>
      </c>
      <c r="E306" s="16">
        <v>0</v>
      </c>
      <c r="F306" s="16">
        <v>209000</v>
      </c>
      <c r="G306" s="16">
        <v>296000</v>
      </c>
    </row>
    <row r="307" spans="1:7" x14ac:dyDescent="0.25">
      <c r="A307" s="111" t="s">
        <v>557</v>
      </c>
      <c r="B307" s="111"/>
      <c r="C307" s="111"/>
      <c r="D307" s="111"/>
      <c r="E307" s="15">
        <f>E308+E310</f>
        <v>0</v>
      </c>
      <c r="F307" s="15">
        <f>F308</f>
        <v>212500</v>
      </c>
      <c r="G307" s="15">
        <f>G308</f>
        <v>0</v>
      </c>
    </row>
    <row r="308" spans="1:7" x14ac:dyDescent="0.25">
      <c r="A308" s="111" t="s">
        <v>558</v>
      </c>
      <c r="B308" s="111"/>
      <c r="C308" s="111"/>
      <c r="D308" s="111"/>
      <c r="E308" s="15">
        <f t="shared" ref="E308:G308" si="28">E309</f>
        <v>0</v>
      </c>
      <c r="F308" s="15">
        <f t="shared" si="28"/>
        <v>212500</v>
      </c>
      <c r="G308" s="15">
        <f t="shared" si="28"/>
        <v>0</v>
      </c>
    </row>
    <row r="309" spans="1:7" ht="31.5" x14ac:dyDescent="0.25">
      <c r="A309" s="37" t="s">
        <v>6</v>
      </c>
      <c r="B309" s="24" t="s">
        <v>592</v>
      </c>
      <c r="C309" s="43" t="s">
        <v>559</v>
      </c>
      <c r="D309" s="36" t="s">
        <v>599</v>
      </c>
      <c r="E309" s="16">
        <v>0</v>
      </c>
      <c r="F309" s="16">
        <v>212500</v>
      </c>
      <c r="G309" s="16">
        <v>0</v>
      </c>
    </row>
    <row r="310" spans="1:7" x14ac:dyDescent="0.25">
      <c r="A310" s="111" t="s">
        <v>560</v>
      </c>
      <c r="B310" s="111"/>
      <c r="C310" s="111"/>
      <c r="D310" s="111"/>
      <c r="E310" s="15">
        <f>E311+E313</f>
        <v>0</v>
      </c>
      <c r="F310" s="15">
        <f>F311+F313</f>
        <v>671000</v>
      </c>
      <c r="G310" s="15">
        <f>G311+G313</f>
        <v>0</v>
      </c>
    </row>
    <row r="311" spans="1:7" x14ac:dyDescent="0.25">
      <c r="A311" s="111" t="s">
        <v>561</v>
      </c>
      <c r="B311" s="111"/>
      <c r="C311" s="111"/>
      <c r="D311" s="111"/>
      <c r="E311" s="15">
        <f t="shared" ref="E311:G311" si="29">E312</f>
        <v>0</v>
      </c>
      <c r="F311" s="15">
        <f t="shared" si="29"/>
        <v>671000</v>
      </c>
      <c r="G311" s="15">
        <f t="shared" si="29"/>
        <v>0</v>
      </c>
    </row>
    <row r="312" spans="1:7" ht="31.5" x14ac:dyDescent="0.25">
      <c r="A312" s="37" t="s">
        <v>6</v>
      </c>
      <c r="B312" s="24" t="s">
        <v>234</v>
      </c>
      <c r="C312" s="43" t="s">
        <v>562</v>
      </c>
      <c r="D312" s="36" t="s">
        <v>598</v>
      </c>
      <c r="E312" s="16">
        <v>0</v>
      </c>
      <c r="F312" s="16">
        <v>671000</v>
      </c>
      <c r="G312" s="16">
        <v>0</v>
      </c>
    </row>
    <row r="313" spans="1:7" x14ac:dyDescent="0.25">
      <c r="A313" s="47"/>
      <c r="B313" s="64"/>
      <c r="C313" s="60"/>
      <c r="D313" s="51"/>
      <c r="E313" s="16"/>
      <c r="F313" s="16"/>
      <c r="G313" s="16"/>
    </row>
    <row r="314" spans="1:7" ht="15.75" customHeight="1" x14ac:dyDescent="0.25">
      <c r="A314" s="118" t="s">
        <v>207</v>
      </c>
      <c r="B314" s="119"/>
      <c r="C314" s="119"/>
      <c r="D314" s="120"/>
      <c r="E314" s="15">
        <f>E315</f>
        <v>4071400</v>
      </c>
      <c r="F314" s="15">
        <f>F315</f>
        <v>4711936</v>
      </c>
      <c r="G314" s="15">
        <f>G315</f>
        <v>4715397</v>
      </c>
    </row>
    <row r="315" spans="1:7" ht="15.75" customHeight="1" x14ac:dyDescent="0.25">
      <c r="A315" s="118" t="s">
        <v>155</v>
      </c>
      <c r="B315" s="119"/>
      <c r="C315" s="119"/>
      <c r="D315" s="120"/>
      <c r="E315" s="65">
        <f>E316+E324</f>
        <v>4071400</v>
      </c>
      <c r="F315" s="65">
        <f>F316+F324</f>
        <v>4711936</v>
      </c>
      <c r="G315" s="65">
        <f>G316+G324</f>
        <v>4715397</v>
      </c>
    </row>
    <row r="316" spans="1:7" ht="39.75" customHeight="1" x14ac:dyDescent="0.25">
      <c r="A316" s="118" t="s">
        <v>156</v>
      </c>
      <c r="B316" s="119"/>
      <c r="C316" s="119"/>
      <c r="D316" s="120"/>
      <c r="E316" s="15">
        <f>E317</f>
        <v>2701400</v>
      </c>
      <c r="F316" s="15">
        <f>F317</f>
        <v>2701319</v>
      </c>
      <c r="G316" s="15">
        <f>G317</f>
        <v>2701319</v>
      </c>
    </row>
    <row r="317" spans="1:7" ht="31.5" customHeight="1" x14ac:dyDescent="0.25">
      <c r="A317" s="118" t="s">
        <v>157</v>
      </c>
      <c r="B317" s="119"/>
      <c r="C317" s="119"/>
      <c r="D317" s="120"/>
      <c r="E317" s="15">
        <f>SUM(E318:E323)</f>
        <v>2701400</v>
      </c>
      <c r="F317" s="15">
        <f>SUM(F318:F323)</f>
        <v>2701319</v>
      </c>
      <c r="G317" s="15">
        <f>SUM(G318:G323)</f>
        <v>2701319</v>
      </c>
    </row>
    <row r="318" spans="1:7" x14ac:dyDescent="0.25">
      <c r="A318" s="8" t="s">
        <v>6</v>
      </c>
      <c r="B318" s="3" t="s">
        <v>158</v>
      </c>
      <c r="C318" s="157" t="s">
        <v>159</v>
      </c>
      <c r="D318" s="157"/>
      <c r="E318" s="16">
        <v>1962587</v>
      </c>
      <c r="F318" s="16">
        <v>1962506</v>
      </c>
      <c r="G318" s="16">
        <v>1962506</v>
      </c>
    </row>
    <row r="319" spans="1:7" ht="33" customHeight="1" x14ac:dyDescent="0.25">
      <c r="A319" s="8" t="s">
        <v>9</v>
      </c>
      <c r="B319" s="3" t="s">
        <v>160</v>
      </c>
      <c r="C319" s="157" t="s">
        <v>284</v>
      </c>
      <c r="D319" s="157"/>
      <c r="E319" s="16">
        <v>470000</v>
      </c>
      <c r="F319" s="16">
        <v>470000</v>
      </c>
      <c r="G319" s="16">
        <v>470000</v>
      </c>
    </row>
    <row r="320" spans="1:7" x14ac:dyDescent="0.25">
      <c r="A320" s="8" t="s">
        <v>19</v>
      </c>
      <c r="B320" s="3" t="s">
        <v>148</v>
      </c>
      <c r="C320" s="157" t="s">
        <v>161</v>
      </c>
      <c r="D320" s="157"/>
      <c r="E320" s="16">
        <v>42000</v>
      </c>
      <c r="F320" s="16">
        <v>42000</v>
      </c>
      <c r="G320" s="16">
        <v>42000</v>
      </c>
    </row>
    <row r="321" spans="1:8" ht="37.5" customHeight="1" x14ac:dyDescent="0.25">
      <c r="A321" s="8" t="s">
        <v>38</v>
      </c>
      <c r="B321" s="3" t="s">
        <v>150</v>
      </c>
      <c r="C321" s="157" t="s">
        <v>465</v>
      </c>
      <c r="D321" s="157"/>
      <c r="E321" s="16">
        <v>150700</v>
      </c>
      <c r="F321" s="16">
        <v>150700</v>
      </c>
      <c r="G321" s="16">
        <v>150700</v>
      </c>
    </row>
    <row r="322" spans="1:8" ht="38.25" customHeight="1" x14ac:dyDescent="0.25">
      <c r="A322" s="8" t="s">
        <v>80</v>
      </c>
      <c r="B322" s="3" t="s">
        <v>162</v>
      </c>
      <c r="C322" s="157" t="s">
        <v>248</v>
      </c>
      <c r="D322" s="157"/>
      <c r="E322" s="16">
        <v>51300</v>
      </c>
      <c r="F322" s="16">
        <v>51300</v>
      </c>
      <c r="G322" s="16">
        <v>51300</v>
      </c>
    </row>
    <row r="323" spans="1:8" x14ac:dyDescent="0.25">
      <c r="A323" s="8" t="s">
        <v>82</v>
      </c>
      <c r="B323" s="3" t="s">
        <v>14</v>
      </c>
      <c r="C323" s="157" t="s">
        <v>163</v>
      </c>
      <c r="D323" s="157"/>
      <c r="E323" s="16">
        <v>24813</v>
      </c>
      <c r="F323" s="16">
        <v>24813</v>
      </c>
      <c r="G323" s="16">
        <v>24813</v>
      </c>
    </row>
    <row r="324" spans="1:8" ht="15.75" customHeight="1" x14ac:dyDescent="0.25">
      <c r="A324" s="118" t="s">
        <v>164</v>
      </c>
      <c r="B324" s="119"/>
      <c r="C324" s="119"/>
      <c r="D324" s="120"/>
      <c r="E324" s="15">
        <f>E325+E341</f>
        <v>1370000</v>
      </c>
      <c r="F324" s="15">
        <f>F325+F341</f>
        <v>2010617</v>
      </c>
      <c r="G324" s="15">
        <f>G325+G341</f>
        <v>2014078</v>
      </c>
    </row>
    <row r="325" spans="1:8" ht="32.25" customHeight="1" x14ac:dyDescent="0.25">
      <c r="A325" s="118" t="s">
        <v>165</v>
      </c>
      <c r="B325" s="119"/>
      <c r="C325" s="119"/>
      <c r="D325" s="120"/>
      <c r="E325" s="15">
        <f>SUM(E326:E340)</f>
        <v>1295000</v>
      </c>
      <c r="F325" s="15">
        <f>SUM(F326:F340)</f>
        <v>1691783</v>
      </c>
      <c r="G325" s="15">
        <f>SUM(G326:G340)</f>
        <v>1697243</v>
      </c>
      <c r="H325" s="73"/>
    </row>
    <row r="326" spans="1:8" x14ac:dyDescent="0.25">
      <c r="A326" s="66" t="s">
        <v>6</v>
      </c>
      <c r="B326" s="4" t="s">
        <v>191</v>
      </c>
      <c r="C326" s="116" t="s">
        <v>404</v>
      </c>
      <c r="D326" s="117"/>
      <c r="E326" s="16">
        <v>432000</v>
      </c>
      <c r="F326" s="16">
        <v>647600</v>
      </c>
      <c r="G326" s="16">
        <v>581600</v>
      </c>
      <c r="H326" s="73"/>
    </row>
    <row r="327" spans="1:8" ht="15.75" customHeight="1" x14ac:dyDescent="0.25">
      <c r="A327" s="66" t="s">
        <v>9</v>
      </c>
      <c r="B327" s="3" t="s">
        <v>166</v>
      </c>
      <c r="C327" s="115" t="s">
        <v>481</v>
      </c>
      <c r="D327" s="113"/>
      <c r="E327" s="16">
        <v>241000</v>
      </c>
      <c r="F327" s="16">
        <v>241000</v>
      </c>
      <c r="G327" s="16">
        <v>248000</v>
      </c>
      <c r="H327" s="73"/>
    </row>
    <row r="328" spans="1:8" x14ac:dyDescent="0.25">
      <c r="A328" s="66" t="s">
        <v>19</v>
      </c>
      <c r="B328" s="3" t="s">
        <v>160</v>
      </c>
      <c r="C328" s="136" t="s">
        <v>266</v>
      </c>
      <c r="D328" s="136"/>
      <c r="E328" s="16">
        <v>285500</v>
      </c>
      <c r="F328" s="16">
        <v>312900</v>
      </c>
      <c r="G328" s="16">
        <v>144900</v>
      </c>
      <c r="H328" s="73"/>
    </row>
    <row r="329" spans="1:8" x14ac:dyDescent="0.25">
      <c r="A329" s="66" t="s">
        <v>38</v>
      </c>
      <c r="B329" s="3" t="s">
        <v>148</v>
      </c>
      <c r="C329" s="136" t="s">
        <v>482</v>
      </c>
      <c r="D329" s="136"/>
      <c r="E329" s="16">
        <v>24000</v>
      </c>
      <c r="F329" s="16">
        <v>29500</v>
      </c>
      <c r="G329" s="16">
        <v>35500</v>
      </c>
      <c r="H329" s="73"/>
    </row>
    <row r="330" spans="1:8" ht="36" customHeight="1" x14ac:dyDescent="0.25">
      <c r="A330" s="66" t="s">
        <v>80</v>
      </c>
      <c r="B330" s="3" t="s">
        <v>150</v>
      </c>
      <c r="C330" s="136" t="s">
        <v>167</v>
      </c>
      <c r="D330" s="136"/>
      <c r="E330" s="16">
        <v>41000</v>
      </c>
      <c r="F330" s="16">
        <v>106000</v>
      </c>
      <c r="G330" s="16">
        <v>305500</v>
      </c>
      <c r="H330" s="73"/>
    </row>
    <row r="331" spans="1:8" ht="15.75" customHeight="1" x14ac:dyDescent="0.25">
      <c r="A331" s="66" t="s">
        <v>82</v>
      </c>
      <c r="B331" s="3" t="s">
        <v>162</v>
      </c>
      <c r="C331" s="115" t="s">
        <v>483</v>
      </c>
      <c r="D331" s="113"/>
      <c r="E331" s="16">
        <v>89500</v>
      </c>
      <c r="F331" s="16">
        <v>89500</v>
      </c>
      <c r="G331" s="16">
        <v>93000</v>
      </c>
      <c r="H331" s="73"/>
    </row>
    <row r="332" spans="1:8" x14ac:dyDescent="0.25">
      <c r="A332" s="66" t="s">
        <v>84</v>
      </c>
      <c r="B332" s="3" t="s">
        <v>14</v>
      </c>
      <c r="C332" s="136" t="s">
        <v>249</v>
      </c>
      <c r="D332" s="136"/>
      <c r="E332" s="16">
        <v>18500</v>
      </c>
      <c r="F332" s="16">
        <v>18500</v>
      </c>
      <c r="G332" s="16">
        <v>36500</v>
      </c>
      <c r="H332" s="73"/>
    </row>
    <row r="333" spans="1:8" x14ac:dyDescent="0.25">
      <c r="A333" s="66" t="s">
        <v>169</v>
      </c>
      <c r="B333" s="3" t="s">
        <v>168</v>
      </c>
      <c r="C333" s="157" t="s">
        <v>192</v>
      </c>
      <c r="D333" s="157"/>
      <c r="E333" s="16">
        <v>500</v>
      </c>
      <c r="F333" s="16">
        <v>500</v>
      </c>
      <c r="G333" s="16">
        <v>500</v>
      </c>
      <c r="H333" s="73"/>
    </row>
    <row r="334" spans="1:8" ht="38.25" customHeight="1" x14ac:dyDescent="0.25">
      <c r="A334" s="66" t="s">
        <v>171</v>
      </c>
      <c r="B334" s="3" t="s">
        <v>170</v>
      </c>
      <c r="C334" s="121" t="s">
        <v>563</v>
      </c>
      <c r="D334" s="122"/>
      <c r="E334" s="16">
        <v>102000</v>
      </c>
      <c r="F334" s="16">
        <v>102000</v>
      </c>
      <c r="G334" s="16">
        <v>92000</v>
      </c>
      <c r="H334" s="73"/>
    </row>
    <row r="335" spans="1:8" ht="42" customHeight="1" x14ac:dyDescent="0.25">
      <c r="A335" s="66" t="s">
        <v>208</v>
      </c>
      <c r="B335" s="3" t="s">
        <v>466</v>
      </c>
      <c r="C335" s="147" t="s">
        <v>564</v>
      </c>
      <c r="D335" s="148"/>
      <c r="E335" s="16">
        <v>1000</v>
      </c>
      <c r="F335" s="16">
        <v>64843</v>
      </c>
      <c r="G335" s="16">
        <v>64843</v>
      </c>
      <c r="H335" s="73"/>
    </row>
    <row r="336" spans="1:8" ht="42" customHeight="1" x14ac:dyDescent="0.25">
      <c r="A336" s="66" t="s">
        <v>209</v>
      </c>
      <c r="B336" s="3" t="s">
        <v>633</v>
      </c>
      <c r="C336" s="147" t="s">
        <v>634</v>
      </c>
      <c r="D336" s="148"/>
      <c r="E336" s="16">
        <v>0</v>
      </c>
      <c r="F336" s="16">
        <v>0</v>
      </c>
      <c r="G336" s="16">
        <v>3460</v>
      </c>
      <c r="H336" s="73"/>
    </row>
    <row r="337" spans="1:8" ht="15.75" customHeight="1" x14ac:dyDescent="0.25">
      <c r="A337" s="66" t="s">
        <v>308</v>
      </c>
      <c r="B337" s="3" t="s">
        <v>172</v>
      </c>
      <c r="C337" s="125" t="s">
        <v>650</v>
      </c>
      <c r="D337" s="113"/>
      <c r="E337" s="16">
        <v>55000</v>
      </c>
      <c r="F337" s="16">
        <v>55000</v>
      </c>
      <c r="G337" s="16">
        <v>67000</v>
      </c>
      <c r="H337" s="73"/>
    </row>
    <row r="338" spans="1:8" ht="15.75" customHeight="1" x14ac:dyDescent="0.25">
      <c r="A338" s="66" t="s">
        <v>565</v>
      </c>
      <c r="B338" s="3" t="s">
        <v>566</v>
      </c>
      <c r="C338" s="115" t="s">
        <v>567</v>
      </c>
      <c r="D338" s="113"/>
      <c r="E338" s="16">
        <v>0</v>
      </c>
      <c r="F338" s="16">
        <v>18710</v>
      </c>
      <c r="G338" s="16">
        <v>18710</v>
      </c>
      <c r="H338" s="73"/>
    </row>
    <row r="339" spans="1:8" x14ac:dyDescent="0.25">
      <c r="A339" s="66" t="s">
        <v>568</v>
      </c>
      <c r="B339" s="3" t="s">
        <v>270</v>
      </c>
      <c r="C339" s="115" t="s">
        <v>239</v>
      </c>
      <c r="D339" s="175"/>
      <c r="E339" s="16">
        <v>5000</v>
      </c>
      <c r="F339" s="16">
        <v>5000</v>
      </c>
      <c r="G339" s="16">
        <v>5000</v>
      </c>
      <c r="H339" s="73"/>
    </row>
    <row r="340" spans="1:8" x14ac:dyDescent="0.25">
      <c r="A340" s="66" t="s">
        <v>632</v>
      </c>
      <c r="B340" s="3" t="s">
        <v>569</v>
      </c>
      <c r="C340" s="68" t="s">
        <v>570</v>
      </c>
      <c r="D340" s="68"/>
      <c r="E340" s="16">
        <v>0</v>
      </c>
      <c r="F340" s="16">
        <v>730</v>
      </c>
      <c r="G340" s="16">
        <v>730</v>
      </c>
      <c r="H340" s="73"/>
    </row>
    <row r="341" spans="1:8" ht="15.75" customHeight="1" x14ac:dyDescent="0.25">
      <c r="A341" s="118" t="s">
        <v>173</v>
      </c>
      <c r="B341" s="119"/>
      <c r="C341" s="119"/>
      <c r="D341" s="120"/>
      <c r="E341" s="15">
        <f>E343+E344+E345+E346+E347+E348</f>
        <v>75000</v>
      </c>
      <c r="F341" s="15">
        <f>F343+F344+F345+F346+F347+F348</f>
        <v>318834</v>
      </c>
      <c r="G341" s="15">
        <f>G343+G344+G345+G346+G347+G348+G342</f>
        <v>316835</v>
      </c>
    </row>
    <row r="342" spans="1:8" ht="15.75" customHeight="1" x14ac:dyDescent="0.25">
      <c r="A342" s="77" t="s">
        <v>6</v>
      </c>
      <c r="B342" s="3" t="s">
        <v>635</v>
      </c>
      <c r="C342" s="116" t="s">
        <v>636</v>
      </c>
      <c r="D342" s="117"/>
      <c r="E342" s="97">
        <v>0</v>
      </c>
      <c r="F342" s="97">
        <v>0</v>
      </c>
      <c r="G342" s="97">
        <v>10000</v>
      </c>
    </row>
    <row r="343" spans="1:8" ht="15.75" customHeight="1" x14ac:dyDescent="0.25">
      <c r="A343" s="77" t="s">
        <v>9</v>
      </c>
      <c r="B343" s="3" t="s">
        <v>571</v>
      </c>
      <c r="C343" s="116" t="s">
        <v>651</v>
      </c>
      <c r="D343" s="117"/>
      <c r="E343" s="16">
        <v>0</v>
      </c>
      <c r="F343" s="16">
        <v>20000</v>
      </c>
      <c r="G343" s="16">
        <v>20000</v>
      </c>
    </row>
    <row r="344" spans="1:8" x14ac:dyDescent="0.25">
      <c r="A344" s="77" t="s">
        <v>19</v>
      </c>
      <c r="B344" s="3" t="s">
        <v>267</v>
      </c>
      <c r="C344" s="116" t="s">
        <v>268</v>
      </c>
      <c r="D344" s="117"/>
      <c r="E344" s="16">
        <v>40000</v>
      </c>
      <c r="F344" s="16">
        <v>239307</v>
      </c>
      <c r="G344" s="16">
        <v>227308</v>
      </c>
    </row>
    <row r="345" spans="1:8" x14ac:dyDescent="0.25">
      <c r="A345" s="77" t="s">
        <v>38</v>
      </c>
      <c r="B345" s="3" t="s">
        <v>573</v>
      </c>
      <c r="C345" s="79" t="s">
        <v>572</v>
      </c>
      <c r="D345" s="78"/>
      <c r="E345" s="16">
        <v>0</v>
      </c>
      <c r="F345" s="16">
        <v>16127</v>
      </c>
      <c r="G345" s="16">
        <v>16127</v>
      </c>
    </row>
    <row r="346" spans="1:8" x14ac:dyDescent="0.25">
      <c r="A346" s="77" t="s">
        <v>80</v>
      </c>
      <c r="B346" s="3" t="s">
        <v>269</v>
      </c>
      <c r="C346" s="116" t="s">
        <v>271</v>
      </c>
      <c r="D346" s="117"/>
      <c r="E346" s="16">
        <v>15000</v>
      </c>
      <c r="F346" s="16">
        <v>15000</v>
      </c>
      <c r="G346" s="16">
        <v>15000</v>
      </c>
    </row>
    <row r="347" spans="1:8" x14ac:dyDescent="0.25">
      <c r="A347" s="77" t="s">
        <v>82</v>
      </c>
      <c r="B347" s="3" t="s">
        <v>574</v>
      </c>
      <c r="C347" s="79" t="s">
        <v>575</v>
      </c>
      <c r="D347" s="78"/>
      <c r="E347" s="16">
        <v>0</v>
      </c>
      <c r="F347" s="16">
        <v>8400</v>
      </c>
      <c r="G347" s="16">
        <v>8400</v>
      </c>
    </row>
    <row r="348" spans="1:8" x14ac:dyDescent="0.25">
      <c r="A348" s="77" t="s">
        <v>84</v>
      </c>
      <c r="B348" s="3" t="s">
        <v>309</v>
      </c>
      <c r="C348" s="116" t="s">
        <v>272</v>
      </c>
      <c r="D348" s="117"/>
      <c r="E348" s="16">
        <v>20000</v>
      </c>
      <c r="F348" s="16">
        <v>20000</v>
      </c>
      <c r="G348" s="16">
        <v>20000</v>
      </c>
    </row>
    <row r="349" spans="1:8" x14ac:dyDescent="0.25">
      <c r="A349" s="32"/>
      <c r="B349" s="33"/>
      <c r="C349" s="41"/>
      <c r="D349" s="78"/>
      <c r="E349" s="16"/>
      <c r="F349" s="16"/>
      <c r="G349" s="16"/>
    </row>
    <row r="350" spans="1:8" x14ac:dyDescent="0.25">
      <c r="A350" s="144" t="s">
        <v>251</v>
      </c>
      <c r="B350" s="145"/>
      <c r="C350" s="145"/>
      <c r="D350" s="146"/>
      <c r="E350" s="15">
        <f t="shared" ref="E350:G350" si="30">E351</f>
        <v>1967450</v>
      </c>
      <c r="F350" s="15">
        <f t="shared" si="30"/>
        <v>2054815</v>
      </c>
      <c r="G350" s="15">
        <f t="shared" si="30"/>
        <v>1915915</v>
      </c>
    </row>
    <row r="351" spans="1:8" x14ac:dyDescent="0.25">
      <c r="A351" s="141" t="s">
        <v>252</v>
      </c>
      <c r="B351" s="142"/>
      <c r="C351" s="142"/>
      <c r="D351" s="143"/>
      <c r="E351" s="15">
        <f>E352+E370</f>
        <v>1967450</v>
      </c>
      <c r="F351" s="15">
        <f>F352+F370</f>
        <v>2054815</v>
      </c>
      <c r="G351" s="15">
        <f>G352+G370</f>
        <v>1915915</v>
      </c>
    </row>
    <row r="352" spans="1:8" x14ac:dyDescent="0.25">
      <c r="A352" s="141" t="s">
        <v>253</v>
      </c>
      <c r="B352" s="142"/>
      <c r="C352" s="142"/>
      <c r="D352" s="143"/>
      <c r="E352" s="15">
        <f>E353+E366</f>
        <v>1623100</v>
      </c>
      <c r="F352" s="15">
        <f>F353+F366</f>
        <v>1567892</v>
      </c>
      <c r="G352" s="15">
        <f>G353+G366</f>
        <v>1446692</v>
      </c>
    </row>
    <row r="353" spans="1:7" x14ac:dyDescent="0.25">
      <c r="A353" s="141" t="s">
        <v>254</v>
      </c>
      <c r="B353" s="142"/>
      <c r="C353" s="142"/>
      <c r="D353" s="143"/>
      <c r="E353" s="15">
        <f t="shared" ref="E353:G354" si="31">E354</f>
        <v>1553100</v>
      </c>
      <c r="F353" s="15">
        <f t="shared" si="31"/>
        <v>1497892</v>
      </c>
      <c r="G353" s="15">
        <f>G354+G364+G365</f>
        <v>1391692</v>
      </c>
    </row>
    <row r="354" spans="1:7" x14ac:dyDescent="0.25">
      <c r="A354" s="141" t="s">
        <v>210</v>
      </c>
      <c r="B354" s="142"/>
      <c r="C354" s="142"/>
      <c r="D354" s="143"/>
      <c r="E354" s="15">
        <f t="shared" si="31"/>
        <v>1553100</v>
      </c>
      <c r="F354" s="15">
        <f t="shared" si="31"/>
        <v>1497892</v>
      </c>
      <c r="G354" s="15">
        <f t="shared" si="31"/>
        <v>1210300</v>
      </c>
    </row>
    <row r="355" spans="1:7" x14ac:dyDescent="0.25">
      <c r="A355" s="141" t="s">
        <v>255</v>
      </c>
      <c r="B355" s="142"/>
      <c r="C355" s="142"/>
      <c r="D355" s="143"/>
      <c r="E355" s="15">
        <f>SUM(E356:E365)</f>
        <v>1553100</v>
      </c>
      <c r="F355" s="15">
        <f>SUM(F356:F365)</f>
        <v>1497892</v>
      </c>
      <c r="G355" s="15">
        <f>SUM(G356:G363)</f>
        <v>1210300</v>
      </c>
    </row>
    <row r="356" spans="1:7" x14ac:dyDescent="0.25">
      <c r="A356" s="37" t="s">
        <v>6</v>
      </c>
      <c r="B356" s="37" t="s">
        <v>191</v>
      </c>
      <c r="C356" s="114" t="s">
        <v>467</v>
      </c>
      <c r="D356" s="114"/>
      <c r="E356" s="16">
        <v>900000</v>
      </c>
      <c r="F356" s="16">
        <v>816900</v>
      </c>
      <c r="G356" s="16">
        <v>731900</v>
      </c>
    </row>
    <row r="357" spans="1:7" x14ac:dyDescent="0.25">
      <c r="A357" s="37" t="s">
        <v>9</v>
      </c>
      <c r="B357" s="37" t="s">
        <v>166</v>
      </c>
      <c r="C357" s="114" t="s">
        <v>339</v>
      </c>
      <c r="D357" s="114"/>
      <c r="E357" s="16">
        <v>35800</v>
      </c>
      <c r="F357" s="16">
        <v>44000</v>
      </c>
      <c r="G357" s="16">
        <v>38000</v>
      </c>
    </row>
    <row r="358" spans="1:7" x14ac:dyDescent="0.25">
      <c r="A358" s="37" t="s">
        <v>19</v>
      </c>
      <c r="B358" s="37" t="s">
        <v>160</v>
      </c>
      <c r="C358" s="114" t="s">
        <v>273</v>
      </c>
      <c r="D358" s="114"/>
      <c r="E358" s="16">
        <v>153000</v>
      </c>
      <c r="F358" s="16">
        <v>135700</v>
      </c>
      <c r="G358" s="16">
        <v>121700</v>
      </c>
    </row>
    <row r="359" spans="1:7" ht="31.5" customHeight="1" x14ac:dyDescent="0.25">
      <c r="A359" s="37" t="s">
        <v>38</v>
      </c>
      <c r="B359" s="37" t="s">
        <v>148</v>
      </c>
      <c r="C359" s="114" t="s">
        <v>310</v>
      </c>
      <c r="D359" s="114"/>
      <c r="E359" s="16">
        <v>65800</v>
      </c>
      <c r="F359" s="16">
        <v>65800</v>
      </c>
      <c r="G359" s="16">
        <v>61800</v>
      </c>
    </row>
    <row r="360" spans="1:7" ht="33" customHeight="1" x14ac:dyDescent="0.25">
      <c r="A360" s="37" t="s">
        <v>80</v>
      </c>
      <c r="B360" s="37" t="s">
        <v>150</v>
      </c>
      <c r="C360" s="114" t="s">
        <v>468</v>
      </c>
      <c r="D360" s="114"/>
      <c r="E360" s="16">
        <v>79500</v>
      </c>
      <c r="F360" s="16">
        <v>79500</v>
      </c>
      <c r="G360" s="16">
        <v>78900</v>
      </c>
    </row>
    <row r="361" spans="1:7" ht="41.25" customHeight="1" x14ac:dyDescent="0.25">
      <c r="A361" s="37" t="s">
        <v>82</v>
      </c>
      <c r="B361" s="37" t="s">
        <v>162</v>
      </c>
      <c r="C361" s="174" t="s">
        <v>637</v>
      </c>
      <c r="D361" s="122"/>
      <c r="E361" s="16">
        <v>131800</v>
      </c>
      <c r="F361" s="16">
        <v>142800</v>
      </c>
      <c r="G361" s="16">
        <v>149200</v>
      </c>
    </row>
    <row r="362" spans="1:7" x14ac:dyDescent="0.25">
      <c r="A362" s="37" t="s">
        <v>84</v>
      </c>
      <c r="B362" s="37" t="s">
        <v>14</v>
      </c>
      <c r="C362" s="114" t="s">
        <v>576</v>
      </c>
      <c r="D362" s="114"/>
      <c r="E362" s="16">
        <v>28200</v>
      </c>
      <c r="F362" s="16">
        <v>29800</v>
      </c>
      <c r="G362" s="16">
        <v>26800</v>
      </c>
    </row>
    <row r="363" spans="1:7" x14ac:dyDescent="0.25">
      <c r="A363" s="37" t="s">
        <v>169</v>
      </c>
      <c r="B363" s="67" t="s">
        <v>311</v>
      </c>
      <c r="C363" s="175" t="s">
        <v>312</v>
      </c>
      <c r="D363" s="113"/>
      <c r="E363" s="16">
        <v>2000</v>
      </c>
      <c r="F363" s="16">
        <v>2000</v>
      </c>
      <c r="G363" s="16">
        <v>2000</v>
      </c>
    </row>
    <row r="364" spans="1:7" x14ac:dyDescent="0.25">
      <c r="A364" s="37" t="s">
        <v>171</v>
      </c>
      <c r="B364" s="67" t="s">
        <v>274</v>
      </c>
      <c r="C364" s="68" t="s">
        <v>577</v>
      </c>
      <c r="D364" s="69"/>
      <c r="E364" s="16">
        <v>152000</v>
      </c>
      <c r="F364" s="16">
        <v>152000</v>
      </c>
      <c r="G364" s="16">
        <v>152000</v>
      </c>
    </row>
    <row r="365" spans="1:7" x14ac:dyDescent="0.25">
      <c r="A365" s="37" t="s">
        <v>208</v>
      </c>
      <c r="B365" s="67" t="s">
        <v>313</v>
      </c>
      <c r="C365" s="115" t="s">
        <v>578</v>
      </c>
      <c r="D365" s="113"/>
      <c r="E365" s="16">
        <v>5000</v>
      </c>
      <c r="F365" s="16">
        <v>29392</v>
      </c>
      <c r="G365" s="16">
        <v>29392</v>
      </c>
    </row>
    <row r="366" spans="1:7" ht="22.5" customHeight="1" x14ac:dyDescent="0.25">
      <c r="A366" s="141" t="s">
        <v>240</v>
      </c>
      <c r="B366" s="142"/>
      <c r="C366" s="142"/>
      <c r="D366" s="143"/>
      <c r="E366" s="15">
        <f t="shared" ref="E366:G368" si="32">E367</f>
        <v>70000</v>
      </c>
      <c r="F366" s="15">
        <f t="shared" si="32"/>
        <v>70000</v>
      </c>
      <c r="G366" s="15">
        <f t="shared" si="32"/>
        <v>55000</v>
      </c>
    </row>
    <row r="367" spans="1:7" x14ac:dyDescent="0.25">
      <c r="A367" s="141" t="s">
        <v>210</v>
      </c>
      <c r="B367" s="142"/>
      <c r="C367" s="142"/>
      <c r="D367" s="143"/>
      <c r="E367" s="15">
        <f t="shared" si="32"/>
        <v>70000</v>
      </c>
      <c r="F367" s="15">
        <f t="shared" si="32"/>
        <v>70000</v>
      </c>
      <c r="G367" s="15">
        <f t="shared" si="32"/>
        <v>55000</v>
      </c>
    </row>
    <row r="368" spans="1:7" x14ac:dyDescent="0.25">
      <c r="A368" s="141" t="s">
        <v>255</v>
      </c>
      <c r="B368" s="142"/>
      <c r="C368" s="142"/>
      <c r="D368" s="143"/>
      <c r="E368" s="15">
        <f t="shared" si="32"/>
        <v>70000</v>
      </c>
      <c r="F368" s="15">
        <f t="shared" si="32"/>
        <v>70000</v>
      </c>
      <c r="G368" s="15">
        <f t="shared" si="32"/>
        <v>55000</v>
      </c>
    </row>
    <row r="369" spans="1:8" x14ac:dyDescent="0.25">
      <c r="A369" s="37" t="s">
        <v>6</v>
      </c>
      <c r="B369" s="37" t="s">
        <v>190</v>
      </c>
      <c r="C369" s="114" t="s">
        <v>484</v>
      </c>
      <c r="D369" s="114"/>
      <c r="E369" s="16">
        <v>70000</v>
      </c>
      <c r="F369" s="16">
        <v>70000</v>
      </c>
      <c r="G369" s="16">
        <v>55000</v>
      </c>
    </row>
    <row r="370" spans="1:8" x14ac:dyDescent="0.25">
      <c r="A370" s="111" t="s">
        <v>314</v>
      </c>
      <c r="B370" s="111"/>
      <c r="C370" s="111"/>
      <c r="D370" s="111"/>
      <c r="E370" s="15">
        <f>E371+E376+E379+E382+E385+E388+E391+E394+E397+E401</f>
        <v>344350</v>
      </c>
      <c r="F370" s="15">
        <f t="shared" ref="F370:G370" si="33">F371+F376+F379+F382+F385+F388+F391+F394+F397+F401</f>
        <v>486923</v>
      </c>
      <c r="G370" s="15">
        <f t="shared" si="33"/>
        <v>469223</v>
      </c>
    </row>
    <row r="371" spans="1:8" x14ac:dyDescent="0.25">
      <c r="A371" s="111" t="s">
        <v>315</v>
      </c>
      <c r="B371" s="111"/>
      <c r="C371" s="111"/>
      <c r="D371" s="111"/>
      <c r="E371" s="15">
        <f t="shared" ref="E371:G371" si="34">E372</f>
        <v>116800</v>
      </c>
      <c r="F371" s="15">
        <f t="shared" si="34"/>
        <v>166173</v>
      </c>
      <c r="G371" s="15">
        <f t="shared" si="34"/>
        <v>182773</v>
      </c>
    </row>
    <row r="372" spans="1:8" x14ac:dyDescent="0.25">
      <c r="A372" s="111" t="s">
        <v>255</v>
      </c>
      <c r="B372" s="111"/>
      <c r="C372" s="111"/>
      <c r="D372" s="111"/>
      <c r="E372" s="15">
        <f>E373+E374</f>
        <v>116800</v>
      </c>
      <c r="F372" s="15">
        <f>F373+F374+F375</f>
        <v>166173</v>
      </c>
      <c r="G372" s="15">
        <f>G373+G374+G375</f>
        <v>182773</v>
      </c>
    </row>
    <row r="373" spans="1:8" ht="30.75" customHeight="1" x14ac:dyDescent="0.25">
      <c r="A373" s="37" t="s">
        <v>6</v>
      </c>
      <c r="B373" s="37" t="s">
        <v>316</v>
      </c>
      <c r="C373" s="121" t="s">
        <v>579</v>
      </c>
      <c r="D373" s="122"/>
      <c r="E373" s="16">
        <v>19600</v>
      </c>
      <c r="F373" s="16">
        <v>22500</v>
      </c>
      <c r="G373" s="16">
        <v>25300</v>
      </c>
    </row>
    <row r="374" spans="1:8" ht="32.25" customHeight="1" x14ac:dyDescent="0.25">
      <c r="A374" s="37" t="s">
        <v>9</v>
      </c>
      <c r="B374" s="37" t="s">
        <v>172</v>
      </c>
      <c r="C374" s="123" t="s">
        <v>580</v>
      </c>
      <c r="D374" s="124"/>
      <c r="E374" s="16">
        <v>97200</v>
      </c>
      <c r="F374" s="16">
        <v>114800</v>
      </c>
      <c r="G374" s="16">
        <v>128600</v>
      </c>
    </row>
    <row r="375" spans="1:8" ht="32.25" customHeight="1" x14ac:dyDescent="0.25">
      <c r="A375" s="37" t="s">
        <v>19</v>
      </c>
      <c r="B375" s="89" t="s">
        <v>606</v>
      </c>
      <c r="C375" s="83" t="s">
        <v>607</v>
      </c>
      <c r="D375" s="84"/>
      <c r="E375" s="16">
        <v>0</v>
      </c>
      <c r="F375" s="16">
        <v>28873</v>
      </c>
      <c r="G375" s="16">
        <v>28873</v>
      </c>
      <c r="H375" s="104"/>
    </row>
    <row r="376" spans="1:8" x14ac:dyDescent="0.25">
      <c r="A376" s="111" t="s">
        <v>379</v>
      </c>
      <c r="B376" s="111"/>
      <c r="C376" s="111"/>
      <c r="D376" s="111"/>
      <c r="E376" s="15">
        <f t="shared" ref="E376:G376" si="35">E377</f>
        <v>33600</v>
      </c>
      <c r="F376" s="15">
        <f t="shared" si="35"/>
        <v>33600</v>
      </c>
      <c r="G376" s="15">
        <f t="shared" si="35"/>
        <v>25800</v>
      </c>
    </row>
    <row r="377" spans="1:8" x14ac:dyDescent="0.25">
      <c r="A377" s="111" t="s">
        <v>255</v>
      </c>
      <c r="B377" s="111"/>
      <c r="C377" s="111"/>
      <c r="D377" s="111"/>
      <c r="E377" s="15">
        <f>E378</f>
        <v>33600</v>
      </c>
      <c r="F377" s="15">
        <f>F378</f>
        <v>33600</v>
      </c>
      <c r="G377" s="15">
        <f>G378</f>
        <v>25800</v>
      </c>
    </row>
    <row r="378" spans="1:8" x14ac:dyDescent="0.25">
      <c r="A378" s="56" t="s">
        <v>6</v>
      </c>
      <c r="B378" s="37" t="s">
        <v>380</v>
      </c>
      <c r="C378" s="115" t="s">
        <v>381</v>
      </c>
      <c r="D378" s="113"/>
      <c r="E378" s="70">
        <v>33600</v>
      </c>
      <c r="F378" s="70">
        <v>33600</v>
      </c>
      <c r="G378" s="70">
        <v>25800</v>
      </c>
    </row>
    <row r="379" spans="1:8" x14ac:dyDescent="0.25">
      <c r="A379" s="111" t="s">
        <v>382</v>
      </c>
      <c r="B379" s="111"/>
      <c r="C379" s="111"/>
      <c r="D379" s="111"/>
      <c r="E379" s="15">
        <f t="shared" ref="E379:G379" si="36">E380</f>
        <v>16800</v>
      </c>
      <c r="F379" s="15">
        <f t="shared" si="36"/>
        <v>16800</v>
      </c>
      <c r="G379" s="15">
        <f t="shared" si="36"/>
        <v>16200</v>
      </c>
    </row>
    <row r="380" spans="1:8" x14ac:dyDescent="0.25">
      <c r="A380" s="111" t="s">
        <v>255</v>
      </c>
      <c r="B380" s="111"/>
      <c r="C380" s="111"/>
      <c r="D380" s="111"/>
      <c r="E380" s="15">
        <f>E381</f>
        <v>16800</v>
      </c>
      <c r="F380" s="15">
        <f>F381</f>
        <v>16800</v>
      </c>
      <c r="G380" s="15">
        <f>G381</f>
        <v>16200</v>
      </c>
    </row>
    <row r="381" spans="1:8" x14ac:dyDescent="0.25">
      <c r="A381" s="56" t="s">
        <v>6</v>
      </c>
      <c r="B381" s="37" t="s">
        <v>380</v>
      </c>
      <c r="C381" s="115" t="s">
        <v>383</v>
      </c>
      <c r="D381" s="113"/>
      <c r="E381" s="70">
        <v>16800</v>
      </c>
      <c r="F381" s="70">
        <v>16800</v>
      </c>
      <c r="G381" s="70">
        <v>16200</v>
      </c>
    </row>
    <row r="382" spans="1:8" x14ac:dyDescent="0.25">
      <c r="A382" s="111" t="s">
        <v>385</v>
      </c>
      <c r="B382" s="111"/>
      <c r="C382" s="111"/>
      <c r="D382" s="111"/>
      <c r="E382" s="15">
        <f t="shared" ref="E382:G382" si="37">E383</f>
        <v>16800</v>
      </c>
      <c r="F382" s="15">
        <f t="shared" si="37"/>
        <v>16800</v>
      </c>
      <c r="G382" s="15">
        <f t="shared" si="37"/>
        <v>16200</v>
      </c>
    </row>
    <row r="383" spans="1:8" x14ac:dyDescent="0.25">
      <c r="A383" s="111" t="s">
        <v>255</v>
      </c>
      <c r="B383" s="111"/>
      <c r="C383" s="111"/>
      <c r="D383" s="111"/>
      <c r="E383" s="15">
        <f>E384</f>
        <v>16800</v>
      </c>
      <c r="F383" s="15">
        <f>F384</f>
        <v>16800</v>
      </c>
      <c r="G383" s="15">
        <f>G384</f>
        <v>16200</v>
      </c>
    </row>
    <row r="384" spans="1:8" x14ac:dyDescent="0.25">
      <c r="A384" s="56" t="s">
        <v>6</v>
      </c>
      <c r="B384" s="37" t="s">
        <v>380</v>
      </c>
      <c r="C384" s="115" t="s">
        <v>386</v>
      </c>
      <c r="D384" s="113"/>
      <c r="E384" s="70">
        <v>16800</v>
      </c>
      <c r="F384" s="70">
        <v>16800</v>
      </c>
      <c r="G384" s="70">
        <v>16200</v>
      </c>
    </row>
    <row r="385" spans="1:7" x14ac:dyDescent="0.25">
      <c r="A385" s="111" t="s">
        <v>384</v>
      </c>
      <c r="B385" s="111"/>
      <c r="C385" s="111"/>
      <c r="D385" s="111"/>
      <c r="E385" s="15">
        <f t="shared" ref="E385:G385" si="38">E386</f>
        <v>105350</v>
      </c>
      <c r="F385" s="15">
        <f t="shared" si="38"/>
        <v>91350</v>
      </c>
      <c r="G385" s="15">
        <f t="shared" si="38"/>
        <v>85450</v>
      </c>
    </row>
    <row r="386" spans="1:7" x14ac:dyDescent="0.25">
      <c r="A386" s="111" t="s">
        <v>255</v>
      </c>
      <c r="B386" s="111"/>
      <c r="C386" s="111"/>
      <c r="D386" s="111"/>
      <c r="E386" s="15">
        <f>E387</f>
        <v>105350</v>
      </c>
      <c r="F386" s="15">
        <f>F387</f>
        <v>91350</v>
      </c>
      <c r="G386" s="15">
        <f>G387</f>
        <v>85450</v>
      </c>
    </row>
    <row r="387" spans="1:7" x14ac:dyDescent="0.25">
      <c r="A387" s="56" t="s">
        <v>6</v>
      </c>
      <c r="B387" s="37" t="s">
        <v>172</v>
      </c>
      <c r="C387" s="115" t="s">
        <v>387</v>
      </c>
      <c r="D387" s="113"/>
      <c r="E387" s="70">
        <v>105350</v>
      </c>
      <c r="F387" s="70">
        <v>91350</v>
      </c>
      <c r="G387" s="70">
        <v>85450</v>
      </c>
    </row>
    <row r="388" spans="1:7" x14ac:dyDescent="0.25">
      <c r="A388" s="111" t="s">
        <v>389</v>
      </c>
      <c r="B388" s="111"/>
      <c r="C388" s="111"/>
      <c r="D388" s="111"/>
      <c r="E388" s="15">
        <f t="shared" ref="E388:G388" si="39">E389</f>
        <v>27500</v>
      </c>
      <c r="F388" s="15">
        <f t="shared" si="39"/>
        <v>57500</v>
      </c>
      <c r="G388" s="15">
        <f t="shared" si="39"/>
        <v>0</v>
      </c>
    </row>
    <row r="389" spans="1:7" x14ac:dyDescent="0.25">
      <c r="A389" s="111" t="s">
        <v>255</v>
      </c>
      <c r="B389" s="111"/>
      <c r="C389" s="111"/>
      <c r="D389" s="111"/>
      <c r="E389" s="15">
        <f>E390</f>
        <v>27500</v>
      </c>
      <c r="F389" s="15">
        <f>F390</f>
        <v>57500</v>
      </c>
      <c r="G389" s="15">
        <f>G390</f>
        <v>0</v>
      </c>
    </row>
    <row r="390" spans="1:7" x14ac:dyDescent="0.25">
      <c r="A390" s="56" t="s">
        <v>6</v>
      </c>
      <c r="B390" s="37" t="s">
        <v>380</v>
      </c>
      <c r="C390" s="115" t="s">
        <v>581</v>
      </c>
      <c r="D390" s="113"/>
      <c r="E390" s="70">
        <v>27500</v>
      </c>
      <c r="F390" s="70">
        <v>57500</v>
      </c>
      <c r="G390" s="70">
        <v>0</v>
      </c>
    </row>
    <row r="391" spans="1:7" x14ac:dyDescent="0.25">
      <c r="A391" s="111" t="s">
        <v>390</v>
      </c>
      <c r="B391" s="111"/>
      <c r="C391" s="111"/>
      <c r="D391" s="111"/>
      <c r="E391" s="15">
        <f t="shared" ref="E391:G391" si="40">E392</f>
        <v>27500</v>
      </c>
      <c r="F391" s="15">
        <f t="shared" si="40"/>
        <v>27500</v>
      </c>
      <c r="G391" s="15">
        <f t="shared" si="40"/>
        <v>0</v>
      </c>
    </row>
    <row r="392" spans="1:7" x14ac:dyDescent="0.25">
      <c r="A392" s="111" t="s">
        <v>255</v>
      </c>
      <c r="B392" s="111"/>
      <c r="C392" s="111"/>
      <c r="D392" s="111"/>
      <c r="E392" s="15">
        <f>E393</f>
        <v>27500</v>
      </c>
      <c r="F392" s="15">
        <f>F393</f>
        <v>27500</v>
      </c>
      <c r="G392" s="15">
        <f>G393</f>
        <v>0</v>
      </c>
    </row>
    <row r="393" spans="1:7" x14ac:dyDescent="0.25">
      <c r="A393" s="56" t="s">
        <v>6</v>
      </c>
      <c r="B393" s="37" t="s">
        <v>380</v>
      </c>
      <c r="C393" s="115" t="s">
        <v>388</v>
      </c>
      <c r="D393" s="113"/>
      <c r="E393" s="70">
        <v>27500</v>
      </c>
      <c r="F393" s="70">
        <v>27500</v>
      </c>
      <c r="G393" s="70">
        <v>0</v>
      </c>
    </row>
    <row r="394" spans="1:7" x14ac:dyDescent="0.25">
      <c r="A394" s="111" t="s">
        <v>582</v>
      </c>
      <c r="B394" s="111"/>
      <c r="C394" s="111"/>
      <c r="D394" s="111"/>
      <c r="E394" s="15">
        <f t="shared" ref="E394:G394" si="41">E395</f>
        <v>0</v>
      </c>
      <c r="F394" s="15">
        <f t="shared" si="41"/>
        <v>71000</v>
      </c>
      <c r="G394" s="15">
        <f t="shared" si="41"/>
        <v>105000</v>
      </c>
    </row>
    <row r="395" spans="1:7" x14ac:dyDescent="0.25">
      <c r="A395" s="111" t="s">
        <v>255</v>
      </c>
      <c r="B395" s="111"/>
      <c r="C395" s="111"/>
      <c r="D395" s="111"/>
      <c r="E395" s="15">
        <f>E396</f>
        <v>0</v>
      </c>
      <c r="F395" s="15">
        <f>F396</f>
        <v>71000</v>
      </c>
      <c r="G395" s="15">
        <f>G396</f>
        <v>105000</v>
      </c>
    </row>
    <row r="396" spans="1:7" x14ac:dyDescent="0.25">
      <c r="A396" s="56" t="s">
        <v>6</v>
      </c>
      <c r="B396" s="37" t="s">
        <v>172</v>
      </c>
      <c r="C396" s="112" t="s">
        <v>638</v>
      </c>
      <c r="D396" s="113"/>
      <c r="E396" s="70">
        <v>0</v>
      </c>
      <c r="F396" s="70">
        <v>71000</v>
      </c>
      <c r="G396" s="70">
        <v>105000</v>
      </c>
    </row>
    <row r="397" spans="1:7" x14ac:dyDescent="0.25">
      <c r="A397" s="111" t="s">
        <v>583</v>
      </c>
      <c r="B397" s="111"/>
      <c r="C397" s="111"/>
      <c r="D397" s="111"/>
      <c r="E397" s="15">
        <f t="shared" ref="E397:G397" si="42">E398</f>
        <v>0</v>
      </c>
      <c r="F397" s="15">
        <f t="shared" si="42"/>
        <v>6200</v>
      </c>
      <c r="G397" s="15">
        <f t="shared" si="42"/>
        <v>0</v>
      </c>
    </row>
    <row r="398" spans="1:7" x14ac:dyDescent="0.25">
      <c r="A398" s="111" t="s">
        <v>255</v>
      </c>
      <c r="B398" s="111"/>
      <c r="C398" s="111"/>
      <c r="D398" s="111"/>
      <c r="E398" s="15">
        <f>E399</f>
        <v>0</v>
      </c>
      <c r="F398" s="15">
        <f>F399+F400</f>
        <v>6200</v>
      </c>
      <c r="G398" s="15">
        <f>G399+G400</f>
        <v>0</v>
      </c>
    </row>
    <row r="399" spans="1:7" x14ac:dyDescent="0.25">
      <c r="A399" s="56" t="s">
        <v>6</v>
      </c>
      <c r="B399" s="37" t="s">
        <v>274</v>
      </c>
      <c r="C399" s="114" t="s">
        <v>584</v>
      </c>
      <c r="D399" s="114"/>
      <c r="E399" s="16">
        <v>0</v>
      </c>
      <c r="F399" s="16">
        <v>1560</v>
      </c>
      <c r="G399" s="16">
        <v>0</v>
      </c>
    </row>
    <row r="400" spans="1:7" x14ac:dyDescent="0.25">
      <c r="A400" s="56" t="s">
        <v>9</v>
      </c>
      <c r="B400" s="37" t="s">
        <v>172</v>
      </c>
      <c r="C400" s="114" t="s">
        <v>585</v>
      </c>
      <c r="D400" s="114"/>
      <c r="E400" s="16">
        <v>0</v>
      </c>
      <c r="F400" s="16">
        <v>4640</v>
      </c>
      <c r="G400" s="16">
        <v>0</v>
      </c>
    </row>
    <row r="401" spans="1:7" x14ac:dyDescent="0.25">
      <c r="A401" s="111" t="s">
        <v>639</v>
      </c>
      <c r="B401" s="111"/>
      <c r="C401" s="111"/>
      <c r="D401" s="111"/>
      <c r="E401" s="15">
        <f t="shared" ref="E401:G401" si="43">E402</f>
        <v>0</v>
      </c>
      <c r="F401" s="15">
        <f t="shared" si="43"/>
        <v>0</v>
      </c>
      <c r="G401" s="15">
        <f t="shared" si="43"/>
        <v>37800</v>
      </c>
    </row>
    <row r="402" spans="1:7" x14ac:dyDescent="0.25">
      <c r="A402" s="111" t="s">
        <v>255</v>
      </c>
      <c r="B402" s="111"/>
      <c r="C402" s="111"/>
      <c r="D402" s="111"/>
      <c r="E402" s="15">
        <f>E403</f>
        <v>0</v>
      </c>
      <c r="F402" s="15">
        <f>F403</f>
        <v>0</v>
      </c>
      <c r="G402" s="15">
        <f>G403</f>
        <v>37800</v>
      </c>
    </row>
    <row r="403" spans="1:7" x14ac:dyDescent="0.25">
      <c r="A403" s="56" t="s">
        <v>6</v>
      </c>
      <c r="B403" s="37" t="s">
        <v>172</v>
      </c>
      <c r="C403" s="125" t="s">
        <v>652</v>
      </c>
      <c r="D403" s="113"/>
      <c r="E403" s="70">
        <v>0</v>
      </c>
      <c r="F403" s="70">
        <v>0</v>
      </c>
      <c r="G403" s="70">
        <v>37800</v>
      </c>
    </row>
  </sheetData>
  <mergeCells count="288">
    <mergeCell ref="A401:D401"/>
    <mergeCell ref="A402:D402"/>
    <mergeCell ref="C403:D403"/>
    <mergeCell ref="G134:G135"/>
    <mergeCell ref="G225:G226"/>
    <mergeCell ref="G24:G27"/>
    <mergeCell ref="G29:G30"/>
    <mergeCell ref="G77:G82"/>
    <mergeCell ref="G83:G85"/>
    <mergeCell ref="G86:G89"/>
    <mergeCell ref="G99:G101"/>
    <mergeCell ref="G105:G106"/>
    <mergeCell ref="G112:G113"/>
    <mergeCell ref="F134:F135"/>
    <mergeCell ref="F225:F226"/>
    <mergeCell ref="F24:F27"/>
    <mergeCell ref="F29:F30"/>
    <mergeCell ref="F77:F82"/>
    <mergeCell ref="F83:F85"/>
    <mergeCell ref="F86:F89"/>
    <mergeCell ref="C343:D343"/>
    <mergeCell ref="F99:F101"/>
    <mergeCell ref="C327:D327"/>
    <mergeCell ref="C328:D328"/>
    <mergeCell ref="A222:D222"/>
    <mergeCell ref="A224:D224"/>
    <mergeCell ref="A227:D227"/>
    <mergeCell ref="A245:D245"/>
    <mergeCell ref="A233:D233"/>
    <mergeCell ref="A238:D238"/>
    <mergeCell ref="A252:D252"/>
    <mergeCell ref="A283:D283"/>
    <mergeCell ref="A284:D284"/>
    <mergeCell ref="A286:D286"/>
    <mergeCell ref="A287:D287"/>
    <mergeCell ref="C321:D321"/>
    <mergeCell ref="A225:A226"/>
    <mergeCell ref="B225:B226"/>
    <mergeCell ref="C225:C226"/>
    <mergeCell ref="B94:B95"/>
    <mergeCell ref="C94:C95"/>
    <mergeCell ref="A96:A97"/>
    <mergeCell ref="F105:F106"/>
    <mergeCell ref="F112:F113"/>
    <mergeCell ref="A52:D52"/>
    <mergeCell ref="A64:D64"/>
    <mergeCell ref="A68:D68"/>
    <mergeCell ref="A325:D325"/>
    <mergeCell ref="C77:C82"/>
    <mergeCell ref="E99:E101"/>
    <mergeCell ref="A253:D253"/>
    <mergeCell ref="A261:D261"/>
    <mergeCell ref="A268:D268"/>
    <mergeCell ref="A275:D275"/>
    <mergeCell ref="A276:D276"/>
    <mergeCell ref="A278:D278"/>
    <mergeCell ref="E225:E226"/>
    <mergeCell ref="A250:D250"/>
    <mergeCell ref="A259:D259"/>
    <mergeCell ref="A186:D186"/>
    <mergeCell ref="A187:D187"/>
    <mergeCell ref="A209:D209"/>
    <mergeCell ref="A258:D258"/>
    <mergeCell ref="A249:D249"/>
    <mergeCell ref="A200:D200"/>
    <mergeCell ref="A208:D208"/>
    <mergeCell ref="A214:D214"/>
    <mergeCell ref="A176:D176"/>
    <mergeCell ref="C339:D339"/>
    <mergeCell ref="C333:D333"/>
    <mergeCell ref="C334:D334"/>
    <mergeCell ref="A368:D368"/>
    <mergeCell ref="C387:D387"/>
    <mergeCell ref="A389:D389"/>
    <mergeCell ref="C390:D390"/>
    <mergeCell ref="D225:D226"/>
    <mergeCell ref="C336:D336"/>
    <mergeCell ref="C342:D342"/>
    <mergeCell ref="A315:D315"/>
    <mergeCell ref="A316:D316"/>
    <mergeCell ref="C322:D322"/>
    <mergeCell ref="C320:D320"/>
    <mergeCell ref="C318:D318"/>
    <mergeCell ref="C319:D319"/>
    <mergeCell ref="A350:D350"/>
    <mergeCell ref="C359:D359"/>
    <mergeCell ref="C369:D369"/>
    <mergeCell ref="A351:D351"/>
    <mergeCell ref="A352:D352"/>
    <mergeCell ref="A353:D353"/>
    <mergeCell ref="A354:D354"/>
    <mergeCell ref="A280:D280"/>
    <mergeCell ref="A391:D391"/>
    <mergeCell ref="A392:D392"/>
    <mergeCell ref="C393:D393"/>
    <mergeCell ref="A377:D377"/>
    <mergeCell ref="C378:D378"/>
    <mergeCell ref="A379:D379"/>
    <mergeCell ref="A380:D380"/>
    <mergeCell ref="C381:D381"/>
    <mergeCell ref="A382:D382"/>
    <mergeCell ref="A383:D383"/>
    <mergeCell ref="C384:D384"/>
    <mergeCell ref="A386:D386"/>
    <mergeCell ref="A385:D385"/>
    <mergeCell ref="A388:D388"/>
    <mergeCell ref="A355:D355"/>
    <mergeCell ref="C357:D357"/>
    <mergeCell ref="C356:D356"/>
    <mergeCell ref="C358:D358"/>
    <mergeCell ref="C361:D361"/>
    <mergeCell ref="C362:D362"/>
    <mergeCell ref="A367:D367"/>
    <mergeCell ref="A366:D366"/>
    <mergeCell ref="C363:D363"/>
    <mergeCell ref="C365:D365"/>
    <mergeCell ref="C360:D360"/>
    <mergeCell ref="E24:E27"/>
    <mergeCell ref="E29:E30"/>
    <mergeCell ref="E86:E89"/>
    <mergeCell ref="E105:E106"/>
    <mergeCell ref="E112:E113"/>
    <mergeCell ref="C96:C97"/>
    <mergeCell ref="A98:D98"/>
    <mergeCell ref="C112:C113"/>
    <mergeCell ref="A105:A106"/>
    <mergeCell ref="C105:C106"/>
    <mergeCell ref="D105:D106"/>
    <mergeCell ref="A104:D104"/>
    <mergeCell ref="E83:E85"/>
    <mergeCell ref="A39:D39"/>
    <mergeCell ref="A40:D40"/>
    <mergeCell ref="A71:D71"/>
    <mergeCell ref="A32:D32"/>
    <mergeCell ref="A37:D37"/>
    <mergeCell ref="A60:D60"/>
    <mergeCell ref="C86:C89"/>
    <mergeCell ref="C83:C85"/>
    <mergeCell ref="A72:D72"/>
    <mergeCell ref="E77:E82"/>
    <mergeCell ref="C99:C101"/>
    <mergeCell ref="C323:D323"/>
    <mergeCell ref="A324:D324"/>
    <mergeCell ref="C329:D329"/>
    <mergeCell ref="C330:D330"/>
    <mergeCell ref="A314:D314"/>
    <mergeCell ref="A2:D2"/>
    <mergeCell ref="B6:D6"/>
    <mergeCell ref="A3:D3"/>
    <mergeCell ref="A4:D4"/>
    <mergeCell ref="A5:D5"/>
    <mergeCell ref="A28:D28"/>
    <mergeCell ref="A29:A30"/>
    <mergeCell ref="C29:C30"/>
    <mergeCell ref="D29:D30"/>
    <mergeCell ref="A10:D10"/>
    <mergeCell ref="A13:D13"/>
    <mergeCell ref="B14:D14"/>
    <mergeCell ref="A20:D20"/>
    <mergeCell ref="A21:D21"/>
    <mergeCell ref="C24:C27"/>
    <mergeCell ref="D24:D27"/>
    <mergeCell ref="A11:D11"/>
    <mergeCell ref="A17:D17"/>
    <mergeCell ref="A18:D18"/>
    <mergeCell ref="A281:D281"/>
    <mergeCell ref="A266:D266"/>
    <mergeCell ref="A317:D317"/>
    <mergeCell ref="C216:D216"/>
    <mergeCell ref="A239:D239"/>
    <mergeCell ref="A221:D221"/>
    <mergeCell ref="A215:D215"/>
    <mergeCell ref="A289:D289"/>
    <mergeCell ref="A290:D290"/>
    <mergeCell ref="A292:D292"/>
    <mergeCell ref="A294:D294"/>
    <mergeCell ref="A295:D295"/>
    <mergeCell ref="A298:D298"/>
    <mergeCell ref="A265:D265"/>
    <mergeCell ref="B96:B97"/>
    <mergeCell ref="A120:D120"/>
    <mergeCell ref="A139:D139"/>
    <mergeCell ref="A141:D141"/>
    <mergeCell ref="A122:D122"/>
    <mergeCell ref="A125:D125"/>
    <mergeCell ref="A129:D129"/>
    <mergeCell ref="A131:D131"/>
    <mergeCell ref="A133:D133"/>
    <mergeCell ref="A102:D102"/>
    <mergeCell ref="A123:D123"/>
    <mergeCell ref="A94:A95"/>
    <mergeCell ref="A109:D109"/>
    <mergeCell ref="A75:D75"/>
    <mergeCell ref="A76:D76"/>
    <mergeCell ref="A247:D247"/>
    <mergeCell ref="A255:D255"/>
    <mergeCell ref="A256:D256"/>
    <mergeCell ref="A263:D263"/>
    <mergeCell ref="C335:D335"/>
    <mergeCell ref="A212:D212"/>
    <mergeCell ref="A244:D244"/>
    <mergeCell ref="C220:D220"/>
    <mergeCell ref="A236:D236"/>
    <mergeCell ref="A229:D229"/>
    <mergeCell ref="A231:D231"/>
    <mergeCell ref="A234:D234"/>
    <mergeCell ref="A197:D197"/>
    <mergeCell ref="A195:D195"/>
    <mergeCell ref="A203:D203"/>
    <mergeCell ref="A204:D204"/>
    <mergeCell ref="A241:D241"/>
    <mergeCell ref="A242:D242"/>
    <mergeCell ref="A271:D271"/>
    <mergeCell ref="A273:D273"/>
    <mergeCell ref="A206:D206"/>
    <mergeCell ref="C217:D217"/>
    <mergeCell ref="C218:D218"/>
    <mergeCell ref="A219:D219"/>
    <mergeCell ref="A211:D211"/>
    <mergeCell ref="C213:D213"/>
    <mergeCell ref="A182:D182"/>
    <mergeCell ref="E134:E135"/>
    <mergeCell ref="B135:D135"/>
    <mergeCell ref="A149:D149"/>
    <mergeCell ref="A151:D151"/>
    <mergeCell ref="A147:D147"/>
    <mergeCell ref="A167:D167"/>
    <mergeCell ref="A159:D159"/>
    <mergeCell ref="A134:A135"/>
    <mergeCell ref="B134:D134"/>
    <mergeCell ref="A111:D111"/>
    <mergeCell ref="A143:D143"/>
    <mergeCell ref="A145:D145"/>
    <mergeCell ref="A153:D153"/>
    <mergeCell ref="A116:D116"/>
    <mergeCell ref="A118:D118"/>
    <mergeCell ref="A163:D163"/>
    <mergeCell ref="A165:D165"/>
    <mergeCell ref="A199:D199"/>
    <mergeCell ref="A192:D192"/>
    <mergeCell ref="C400:D400"/>
    <mergeCell ref="A302:D302"/>
    <mergeCell ref="A303:D303"/>
    <mergeCell ref="A305:D305"/>
    <mergeCell ref="A307:D307"/>
    <mergeCell ref="A308:D308"/>
    <mergeCell ref="A310:D310"/>
    <mergeCell ref="A311:D311"/>
    <mergeCell ref="C338:D338"/>
    <mergeCell ref="A394:D394"/>
    <mergeCell ref="C346:D346"/>
    <mergeCell ref="A341:D341"/>
    <mergeCell ref="A376:D376"/>
    <mergeCell ref="A371:D371"/>
    <mergeCell ref="A372:D372"/>
    <mergeCell ref="C373:D373"/>
    <mergeCell ref="C374:D374"/>
    <mergeCell ref="A370:D370"/>
    <mergeCell ref="C337:D337"/>
    <mergeCell ref="C344:D344"/>
    <mergeCell ref="C348:D348"/>
    <mergeCell ref="C331:D331"/>
    <mergeCell ref="C332:D332"/>
    <mergeCell ref="C326:D326"/>
    <mergeCell ref="C90:C93"/>
    <mergeCell ref="E91:E93"/>
    <mergeCell ref="F91:F93"/>
    <mergeCell ref="G91:G93"/>
    <mergeCell ref="A395:D395"/>
    <mergeCell ref="C396:D396"/>
    <mergeCell ref="A397:D397"/>
    <mergeCell ref="A398:D398"/>
    <mergeCell ref="C399:D399"/>
    <mergeCell ref="A181:D181"/>
    <mergeCell ref="A107:D107"/>
    <mergeCell ref="A157:D157"/>
    <mergeCell ref="A161:D161"/>
    <mergeCell ref="A194:D194"/>
    <mergeCell ref="A184:D184"/>
    <mergeCell ref="A190:D190"/>
    <mergeCell ref="A178:D178"/>
    <mergeCell ref="A179:D179"/>
    <mergeCell ref="A189:D189"/>
    <mergeCell ref="A168:D168"/>
    <mergeCell ref="A174:D174"/>
    <mergeCell ref="A114:D114"/>
    <mergeCell ref="A155:D155"/>
    <mergeCell ref="A127:D127"/>
  </mergeCells>
  <phoneticPr fontId="6" type="noConversion"/>
  <pageMargins left="0.70866141732283461" right="0.70866141732283461" top="0.74803149606299213" bottom="0.74803149606299213"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K5:Q11"/>
  <sheetViews>
    <sheetView workbookViewId="0">
      <selection activeCell="G19" sqref="G19"/>
    </sheetView>
  </sheetViews>
  <sheetFormatPr defaultRowHeight="15" x14ac:dyDescent="0.25"/>
  <cols>
    <col min="11" max="13" width="15.85546875" style="98" bestFit="1" customWidth="1"/>
    <col min="14" max="15" width="14.28515625" bestFit="1" customWidth="1"/>
    <col min="16" max="16" width="15.85546875" bestFit="1" customWidth="1"/>
    <col min="17" max="17" width="14.28515625" bestFit="1" customWidth="1"/>
  </cols>
  <sheetData>
    <row r="5" spans="11:17" x14ac:dyDescent="0.25">
      <c r="K5" s="98">
        <v>2006618</v>
      </c>
      <c r="L5" s="98">
        <v>1715000</v>
      </c>
      <c r="M5" s="98">
        <v>419517</v>
      </c>
      <c r="N5" s="98">
        <v>145000</v>
      </c>
      <c r="O5" s="98">
        <v>100000</v>
      </c>
      <c r="P5" s="98">
        <v>446270</v>
      </c>
      <c r="Q5" s="98">
        <v>90000</v>
      </c>
    </row>
    <row r="6" spans="11:17" x14ac:dyDescent="0.25">
      <c r="K6" s="98">
        <v>306218</v>
      </c>
      <c r="L6" s="98">
        <v>582782</v>
      </c>
      <c r="M6" s="98">
        <v>172500</v>
      </c>
      <c r="N6" s="98">
        <v>390000</v>
      </c>
      <c r="O6" s="98">
        <v>100000</v>
      </c>
      <c r="P6" s="98">
        <v>96687</v>
      </c>
      <c r="Q6" s="98">
        <v>8507</v>
      </c>
    </row>
    <row r="7" spans="11:17" x14ac:dyDescent="0.25">
      <c r="K7" s="98">
        <v>200000</v>
      </c>
      <c r="L7" s="98">
        <v>60000</v>
      </c>
      <c r="M7" s="98">
        <v>450000</v>
      </c>
      <c r="N7" s="99">
        <f>SUM(N5:N6)</f>
        <v>535000</v>
      </c>
      <c r="O7" s="99">
        <v>55916</v>
      </c>
      <c r="P7" s="99">
        <v>857043</v>
      </c>
      <c r="Q7" s="99">
        <v>23894</v>
      </c>
    </row>
    <row r="8" spans="11:17" x14ac:dyDescent="0.25">
      <c r="K8" s="98">
        <v>187382</v>
      </c>
      <c r="L8" s="98">
        <v>200000</v>
      </c>
      <c r="M8" s="98">
        <v>110483</v>
      </c>
      <c r="O8" s="99">
        <v>300000</v>
      </c>
      <c r="P8" s="99">
        <v>120000</v>
      </c>
      <c r="Q8" s="99">
        <f>SUM(Q5:Q7)</f>
        <v>122401</v>
      </c>
    </row>
    <row r="9" spans="11:17" x14ac:dyDescent="0.25">
      <c r="K9" s="98">
        <v>50000</v>
      </c>
      <c r="L9" s="98">
        <v>36933</v>
      </c>
      <c r="M9" s="98">
        <v>750000</v>
      </c>
      <c r="O9">
        <f>SUM(O4:O8)</f>
        <v>555916</v>
      </c>
      <c r="P9" s="99">
        <f>SUM(P5:P8)</f>
        <v>1520000</v>
      </c>
    </row>
    <row r="10" spans="11:17" x14ac:dyDescent="0.25">
      <c r="K10" s="98">
        <v>2200000</v>
      </c>
      <c r="L10" s="98">
        <v>131635</v>
      </c>
      <c r="M10" s="98">
        <v>295039</v>
      </c>
    </row>
    <row r="11" spans="11:17" x14ac:dyDescent="0.25">
      <c r="K11" s="98">
        <f>SUM(K5:K10)</f>
        <v>4950218</v>
      </c>
      <c r="L11" s="98">
        <f>SUM(L5:L10)</f>
        <v>2726350</v>
      </c>
      <c r="M11" s="98">
        <f>SUM(M5:M10)</f>
        <v>2197539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Program rada odjela</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Andreja Menđel</cp:lastModifiedBy>
  <cp:lastPrinted>2021-12-08T20:03:22Z</cp:lastPrinted>
  <dcterms:created xsi:type="dcterms:W3CDTF">2018-05-24T12:52:33Z</dcterms:created>
  <dcterms:modified xsi:type="dcterms:W3CDTF">2022-10-19T11:14:08Z</dcterms:modified>
</cp:coreProperties>
</file>