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Documents\2024\Vijeće\30. sjednica\FINAL\"/>
    </mc:Choice>
  </mc:AlternateContent>
  <xr:revisionPtr revIDLastSave="0" documentId="13_ncr:1_{EC60DE70-033D-4265-A434-65D5803ECF60}" xr6:coauthVersionLast="47" xr6:coauthVersionMax="47" xr10:uidLastSave="{00000000-0000-0000-0000-000000000000}"/>
  <bookViews>
    <workbookView xWindow="28680" yWindow="-120" windowWidth="29040" windowHeight="17640" xr2:uid="{00000000-000D-0000-FFFF-FFFF00000000}"/>
  </bookViews>
  <sheets>
    <sheet name="Program rada odjela" sheetId="3" r:id="rId1"/>
  </sheets>
  <definedNames>
    <definedName name="_xlnm._FilterDatabase" localSheetId="0" hidden="1">'Program rada odjela'!$A$1:$H$43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8" i="3" l="1"/>
  <c r="G227" i="3" s="1"/>
  <c r="F228" i="3"/>
  <c r="F227" i="3" s="1"/>
  <c r="E228" i="3"/>
  <c r="E227" i="3" s="1"/>
  <c r="F119" i="3"/>
  <c r="G119" i="3"/>
  <c r="E119" i="3"/>
  <c r="F170" i="3"/>
  <c r="E170" i="3"/>
  <c r="F172" i="3"/>
  <c r="G172" i="3"/>
  <c r="E172" i="3"/>
  <c r="G170" i="3"/>
  <c r="G130" i="3"/>
  <c r="G317" i="3" l="1"/>
  <c r="G316" i="3" s="1"/>
  <c r="G315" i="3" s="1"/>
  <c r="G311" i="3"/>
  <c r="G310" i="3" s="1"/>
  <c r="G309" i="3" s="1"/>
  <c r="G298" i="3"/>
  <c r="G297" i="3" s="1"/>
  <c r="G296" i="3" s="1"/>
  <c r="G288" i="3"/>
  <c r="G276" i="3"/>
  <c r="G268" i="3"/>
  <c r="G267" i="3" s="1"/>
  <c r="G262" i="3"/>
  <c r="G261" i="3" s="1"/>
  <c r="G259" i="3"/>
  <c r="G258" i="3" s="1"/>
  <c r="G256" i="3"/>
  <c r="G254" i="3"/>
  <c r="G251" i="3"/>
  <c r="G250" i="3" s="1"/>
  <c r="G248" i="3"/>
  <c r="G247" i="3" s="1"/>
  <c r="G245" i="3"/>
  <c r="G244" i="3" s="1"/>
  <c r="G242" i="3"/>
  <c r="G241" i="3" s="1"/>
  <c r="G239" i="3"/>
  <c r="G238" i="3"/>
  <c r="G236" i="3"/>
  <c r="G235" i="3" s="1"/>
  <c r="G233" i="3"/>
  <c r="G231" i="3"/>
  <c r="G225" i="3"/>
  <c r="G222" i="3"/>
  <c r="G220" i="3"/>
  <c r="G217" i="3"/>
  <c r="G213" i="3"/>
  <c r="G210" i="3"/>
  <c r="G209" i="3" s="1"/>
  <c r="G207" i="3"/>
  <c r="G206" i="3" s="1"/>
  <c r="G204" i="3"/>
  <c r="G203" i="3" s="1"/>
  <c r="G200" i="3"/>
  <c r="G199" i="3" s="1"/>
  <c r="G197" i="3"/>
  <c r="G196" i="3" s="1"/>
  <c r="G194" i="3"/>
  <c r="G192" i="3"/>
  <c r="G189" i="3"/>
  <c r="G188" i="3" s="1"/>
  <c r="G186" i="3"/>
  <c r="G185" i="3" s="1"/>
  <c r="G183" i="3"/>
  <c r="G182" i="3" s="1"/>
  <c r="G180" i="3"/>
  <c r="G175" i="3"/>
  <c r="G167" i="3"/>
  <c r="G165" i="3"/>
  <c r="G163" i="3"/>
  <c r="G160" i="3"/>
  <c r="G158" i="3"/>
  <c r="G156" i="3"/>
  <c r="G154" i="3"/>
  <c r="G152" i="3"/>
  <c r="G150" i="3"/>
  <c r="G148" i="3"/>
  <c r="G146" i="3"/>
  <c r="G144" i="3"/>
  <c r="G142" i="3"/>
  <c r="G136" i="3"/>
  <c r="G134" i="3"/>
  <c r="G128" i="3"/>
  <c r="G126" i="3"/>
  <c r="G124" i="3"/>
  <c r="G122" i="3"/>
  <c r="G117" i="3"/>
  <c r="G115" i="3"/>
  <c r="G113" i="3"/>
  <c r="G111" i="3"/>
  <c r="G109" i="3"/>
  <c r="G107" i="3"/>
  <c r="G105" i="3"/>
  <c r="G103" i="3"/>
  <c r="G100" i="3"/>
  <c r="G96" i="3"/>
  <c r="G94" i="3"/>
  <c r="G92" i="3"/>
  <c r="G90" i="3"/>
  <c r="G69" i="3"/>
  <c r="G68" i="3" s="1"/>
  <c r="G65" i="3"/>
  <c r="G61" i="3"/>
  <c r="G57" i="3"/>
  <c r="G54" i="3"/>
  <c r="G50" i="3"/>
  <c r="G46" i="3"/>
  <c r="G42" i="3"/>
  <c r="G39" i="3"/>
  <c r="G36" i="3"/>
  <c r="G34" i="3"/>
  <c r="G29" i="3"/>
  <c r="G25" i="3"/>
  <c r="G18" i="3"/>
  <c r="G15" i="3"/>
  <c r="G14" i="3" s="1"/>
  <c r="G11" i="3"/>
  <c r="G10" i="3" s="1"/>
  <c r="G9" i="3" s="1"/>
  <c r="G6" i="3"/>
  <c r="G5" i="3" s="1"/>
  <c r="G4" i="3" s="1"/>
  <c r="F298" i="3"/>
  <c r="F297" i="3" s="1"/>
  <c r="F296" i="3" s="1"/>
  <c r="F268" i="3"/>
  <c r="F267" i="3" s="1"/>
  <c r="F288" i="3"/>
  <c r="E39" i="3"/>
  <c r="F160" i="3"/>
  <c r="F117" i="3"/>
  <c r="E117" i="3"/>
  <c r="F115" i="3"/>
  <c r="E115" i="3"/>
  <c r="F113" i="3"/>
  <c r="F107" i="3"/>
  <c r="F18" i="3"/>
  <c r="F42" i="3"/>
  <c r="F130" i="3"/>
  <c r="F39" i="3"/>
  <c r="F262" i="3"/>
  <c r="F261" i="3" s="1"/>
  <c r="F238" i="3"/>
  <c r="F239" i="3"/>
  <c r="F233" i="3"/>
  <c r="E197" i="3"/>
  <c r="E196" i="3" s="1"/>
  <c r="F197" i="3"/>
  <c r="F196" i="3" s="1"/>
  <c r="F167" i="3"/>
  <c r="F165" i="3"/>
  <c r="F163" i="3"/>
  <c r="F317" i="3"/>
  <c r="F316" i="3" s="1"/>
  <c r="F315" i="3" s="1"/>
  <c r="F311" i="3"/>
  <c r="F310" i="3" s="1"/>
  <c r="F309" i="3" s="1"/>
  <c r="F276" i="3"/>
  <c r="F275" i="3" s="1"/>
  <c r="F259" i="3"/>
  <c r="F258" i="3" s="1"/>
  <c r="F256" i="3"/>
  <c r="F254" i="3"/>
  <c r="F251" i="3"/>
  <c r="F250" i="3" s="1"/>
  <c r="F248" i="3"/>
  <c r="F247" i="3" s="1"/>
  <c r="F245" i="3"/>
  <c r="F244" i="3" s="1"/>
  <c r="F242" i="3"/>
  <c r="F241" i="3" s="1"/>
  <c r="F236" i="3"/>
  <c r="F235" i="3" s="1"/>
  <c r="F231" i="3"/>
  <c r="F225" i="3"/>
  <c r="F222" i="3"/>
  <c r="F220" i="3"/>
  <c r="F217" i="3"/>
  <c r="F213" i="3"/>
  <c r="F210" i="3"/>
  <c r="F209" i="3" s="1"/>
  <c r="F207" i="3"/>
  <c r="F206" i="3" s="1"/>
  <c r="F204" i="3"/>
  <c r="F203" i="3" s="1"/>
  <c r="F200" i="3"/>
  <c r="F199" i="3" s="1"/>
  <c r="F194" i="3"/>
  <c r="F192" i="3"/>
  <c r="F189" i="3"/>
  <c r="F188" i="3" s="1"/>
  <c r="F186" i="3"/>
  <c r="F185" i="3" s="1"/>
  <c r="F183" i="3"/>
  <c r="F182" i="3" s="1"/>
  <c r="F180" i="3"/>
  <c r="F175" i="3"/>
  <c r="F158" i="3"/>
  <c r="F156" i="3"/>
  <c r="F154" i="3"/>
  <c r="F152" i="3"/>
  <c r="F150" i="3"/>
  <c r="F148" i="3"/>
  <c r="F146" i="3"/>
  <c r="F144" i="3"/>
  <c r="F142" i="3"/>
  <c r="F136" i="3"/>
  <c r="F134" i="3"/>
  <c r="F128" i="3"/>
  <c r="F126" i="3"/>
  <c r="F124" i="3"/>
  <c r="F122" i="3"/>
  <c r="F111" i="3"/>
  <c r="F109" i="3"/>
  <c r="F105" i="3"/>
  <c r="F103" i="3"/>
  <c r="F100" i="3"/>
  <c r="F96" i="3"/>
  <c r="F94" i="3"/>
  <c r="F92" i="3"/>
  <c r="F90" i="3"/>
  <c r="F69" i="3"/>
  <c r="F68" i="3" s="1"/>
  <c r="F65" i="3"/>
  <c r="F61" i="3"/>
  <c r="F57" i="3"/>
  <c r="F54" i="3"/>
  <c r="F50" i="3"/>
  <c r="F46" i="3"/>
  <c r="F36" i="3"/>
  <c r="F34" i="3"/>
  <c r="F29" i="3"/>
  <c r="F25" i="3"/>
  <c r="F15" i="3"/>
  <c r="F14" i="3" s="1"/>
  <c r="F11" i="3"/>
  <c r="F10" i="3" s="1"/>
  <c r="F9" i="3" s="1"/>
  <c r="F6" i="3"/>
  <c r="F5" i="3" s="1"/>
  <c r="F4" i="3" s="1"/>
  <c r="E317" i="3"/>
  <c r="E311" i="3"/>
  <c r="E288" i="3"/>
  <c r="E276" i="3"/>
  <c r="F121" i="3" l="1"/>
  <c r="G121" i="3"/>
  <c r="G275" i="3"/>
  <c r="G266" i="3" s="1"/>
  <c r="G265" i="3" s="1"/>
  <c r="G295" i="3"/>
  <c r="G294" i="3" s="1"/>
  <c r="G293" i="3" s="1"/>
  <c r="G174" i="3"/>
  <c r="G219" i="3"/>
  <c r="G73" i="3"/>
  <c r="G72" i="3" s="1"/>
  <c r="G191" i="3"/>
  <c r="G212" i="3"/>
  <c r="G230" i="3"/>
  <c r="G253" i="3"/>
  <c r="G45" i="3"/>
  <c r="G44" i="3" s="1"/>
  <c r="G17" i="3"/>
  <c r="F253" i="3"/>
  <c r="F230" i="3"/>
  <c r="F219" i="3"/>
  <c r="F73" i="3"/>
  <c r="F72" i="3" s="1"/>
  <c r="F17" i="3"/>
  <c r="F212" i="3"/>
  <c r="F266" i="3"/>
  <c r="F191" i="3"/>
  <c r="F174" i="3"/>
  <c r="F45" i="3"/>
  <c r="F44" i="3" s="1"/>
  <c r="F295" i="3"/>
  <c r="F294" i="3" s="1"/>
  <c r="F293" i="3" s="1"/>
  <c r="E242" i="3"/>
  <c r="E241" i="3" s="1"/>
  <c r="E259" i="3"/>
  <c r="E258" i="3" s="1"/>
  <c r="G3" i="3" l="1"/>
  <c r="G2" i="3" s="1"/>
  <c r="F265" i="3"/>
  <c r="F3" i="3"/>
  <c r="E6" i="3"/>
  <c r="E251" i="3"/>
  <c r="E250" i="3" s="1"/>
  <c r="E245" i="3"/>
  <c r="E244" i="3" s="1"/>
  <c r="E158" i="3"/>
  <c r="F2" i="3" l="1"/>
  <c r="E316" i="3"/>
  <c r="E315" i="3" s="1"/>
  <c r="E310" i="3"/>
  <c r="E309" i="3" s="1"/>
  <c r="E298" i="3"/>
  <c r="E297" i="3" s="1"/>
  <c r="E296" i="3" s="1"/>
  <c r="E268" i="3"/>
  <c r="E267" i="3" s="1"/>
  <c r="E256" i="3"/>
  <c r="E254" i="3"/>
  <c r="E248" i="3"/>
  <c r="E247" i="3" s="1"/>
  <c r="E236" i="3"/>
  <c r="E235" i="3" s="1"/>
  <c r="E231" i="3"/>
  <c r="E230" i="3" s="1"/>
  <c r="E225" i="3"/>
  <c r="E222" i="3"/>
  <c r="E220" i="3"/>
  <c r="E217" i="3"/>
  <c r="E213" i="3"/>
  <c r="E210" i="3"/>
  <c r="E209" i="3" s="1"/>
  <c r="E207" i="3"/>
  <c r="E206" i="3" s="1"/>
  <c r="E204" i="3"/>
  <c r="E203" i="3" s="1"/>
  <c r="E200" i="3"/>
  <c r="E199" i="3" s="1"/>
  <c r="E194" i="3"/>
  <c r="E192" i="3"/>
  <c r="E189" i="3"/>
  <c r="E188" i="3" s="1"/>
  <c r="E186" i="3"/>
  <c r="E185" i="3" s="1"/>
  <c r="E183" i="3"/>
  <c r="E182" i="3" s="1"/>
  <c r="E180" i="3"/>
  <c r="E175" i="3"/>
  <c r="E156" i="3"/>
  <c r="E154" i="3"/>
  <c r="E152" i="3"/>
  <c r="E150" i="3"/>
  <c r="E148" i="3"/>
  <c r="E146" i="3"/>
  <c r="E144" i="3"/>
  <c r="E142" i="3"/>
  <c r="E136" i="3"/>
  <c r="E134" i="3"/>
  <c r="E128" i="3"/>
  <c r="E126" i="3"/>
  <c r="E124" i="3"/>
  <c r="E122" i="3"/>
  <c r="E111" i="3"/>
  <c r="E109" i="3"/>
  <c r="E105" i="3"/>
  <c r="E103" i="3"/>
  <c r="E100" i="3"/>
  <c r="E96" i="3"/>
  <c r="E94" i="3"/>
  <c r="E92" i="3"/>
  <c r="E90" i="3"/>
  <c r="E69" i="3"/>
  <c r="E68" i="3" s="1"/>
  <c r="E65" i="3"/>
  <c r="E61" i="3"/>
  <c r="E57" i="3"/>
  <c r="E54" i="3"/>
  <c r="E50" i="3"/>
  <c r="E46" i="3"/>
  <c r="E36" i="3"/>
  <c r="E34" i="3"/>
  <c r="E29" i="3"/>
  <c r="E25" i="3"/>
  <c r="E18" i="3"/>
  <c r="E15" i="3"/>
  <c r="E14" i="3" s="1"/>
  <c r="E11" i="3"/>
  <c r="E10" i="3" s="1"/>
  <c r="E9" i="3" s="1"/>
  <c r="E5" i="3"/>
  <c r="E4" i="3" s="1"/>
  <c r="E121" i="3" l="1"/>
  <c r="E219" i="3"/>
  <c r="E174" i="3"/>
  <c r="E191" i="3"/>
  <c r="E275" i="3"/>
  <c r="E266" i="3" s="1"/>
  <c r="E265" i="3" s="1"/>
  <c r="E253" i="3"/>
  <c r="E295" i="3"/>
  <c r="E212" i="3"/>
  <c r="E73" i="3"/>
  <c r="E72" i="3" s="1"/>
  <c r="E45" i="3"/>
  <c r="E44" i="3" s="1"/>
  <c r="E17" i="3"/>
  <c r="E3" i="3" l="1"/>
  <c r="E294" i="3"/>
  <c r="E293" i="3" s="1"/>
  <c r="E2" i="3" l="1"/>
</calcChain>
</file>

<file path=xl/sharedStrings.xml><?xml version="1.0" encoding="utf-8"?>
<sst xmlns="http://schemas.openxmlformats.org/spreadsheetml/2006/main" count="761" uniqueCount="570">
  <si>
    <t>PLANIRANE AKTIVNOSTI</t>
  </si>
  <si>
    <t>POZ.</t>
  </si>
  <si>
    <t>SVRHA, CILJ, REZULTAT</t>
  </si>
  <si>
    <t>PROGRAM 1300  OSNOVNA AKTIVNOST UPRAVNIH TIJELA</t>
  </si>
  <si>
    <t>Aktivnost A130001 OSTALI TROŠKOVI VEZANI UZ REDOVNU DJELATNOST</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</si>
  <si>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</si>
  <si>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</si>
  <si>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</si>
  <si>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</si>
  <si>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</si>
  <si>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</si>
  <si>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</si>
  <si>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</si>
  <si>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</si>
  <si>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</si>
  <si>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</si>
  <si>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</si>
  <si>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</si>
  <si>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</si>
  <si>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</si>
  <si>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</si>
  <si>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</si>
  <si>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</si>
  <si>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</si>
  <si>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</si>
  <si>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</si>
  <si>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</si>
  <si>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</si>
  <si>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</si>
  <si>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</si>
  <si>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</si>
  <si>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</si>
  <si>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</si>
  <si>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</si>
  <si>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</si>
  <si>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</si>
  <si>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</si>
  <si>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</si>
  <si>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</si>
  <si>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</si>
  <si>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</si>
  <si>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</si>
  <si>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</si>
  <si>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</si>
  <si>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</si>
  <si>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</si>
  <si>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</si>
  <si>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</si>
  <si>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</si>
  <si>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</si>
  <si>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</si>
  <si>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</si>
  <si>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</si>
  <si>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</si>
  <si>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</si>
  <si>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</si>
  <si>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</si>
  <si>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</si>
  <si>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</si>
  <si>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</si>
  <si>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</si>
  <si>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</si>
  <si>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</si>
  <si>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</si>
  <si>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</si>
  <si>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</si>
  <si>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</si>
  <si>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</si>
  <si>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</si>
  <si>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</si>
  <si>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</si>
  <si>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</si>
  <si>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</si>
  <si>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</si>
  <si>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</si>
  <si>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</si>
  <si>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</si>
  <si>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</si>
  <si>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</si>
  <si>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</si>
  <si>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</si>
  <si>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</si>
  <si>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</si>
  <si>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</si>
  <si>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</si>
  <si>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</si>
  <si>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</si>
  <si>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</si>
  <si>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</si>
  <si>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</si>
  <si>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</si>
  <si>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</si>
  <si>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</si>
  <si>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</si>
  <si>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</si>
  <si>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R0858</t>
  </si>
  <si>
    <t>Nabava opreme za društvene domove s ciljem kvalitetnijeg korištenja zajedničkog prostora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</si>
  <si>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</si>
  <si>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</si>
  <si>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</si>
  <si>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</si>
  <si>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</si>
  <si>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</si>
  <si>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</si>
  <si>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</si>
  <si>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</si>
  <si>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</si>
  <si>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</si>
  <si>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</si>
  <si>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</si>
  <si>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</si>
  <si>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</si>
  <si>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</si>
  <si>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</si>
  <si>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</si>
  <si>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</si>
  <si>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</si>
  <si>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</si>
  <si>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</si>
  <si>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</si>
  <si>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</si>
  <si>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</si>
  <si>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</si>
  <si>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</si>
  <si>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</si>
  <si>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</si>
  <si>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</si>
  <si>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</si>
  <si>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</si>
  <si>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</si>
  <si>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</si>
  <si>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</si>
  <si>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</si>
  <si>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</si>
  <si>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</si>
  <si>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</si>
  <si>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</si>
  <si>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</si>
  <si>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</si>
  <si>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</si>
  <si>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</si>
  <si>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</si>
  <si>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</si>
  <si>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</si>
  <si>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</si>
  <si>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</si>
  <si>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</si>
  <si>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</si>
  <si>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</si>
  <si>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</si>
  <si>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</si>
  <si>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</si>
  <si>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</si>
  <si>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</si>
  <si>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</si>
  <si>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</si>
  <si>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</si>
  <si>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</si>
  <si>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</si>
  <si>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</si>
  <si>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</si>
  <si>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</si>
  <si>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</si>
  <si>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</si>
  <si>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</si>
  <si>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</si>
  <si>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</si>
  <si>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</si>
  <si>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</si>
  <si>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</si>
  <si>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</si>
  <si>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</si>
  <si>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</si>
  <si>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</si>
  <si>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</si>
  <si>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</si>
  <si>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</si>
  <si>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</si>
  <si>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</si>
  <si>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</si>
  <si>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</si>
  <si>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</si>
  <si>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</si>
  <si>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</si>
  <si>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</si>
  <si>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</si>
  <si>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</si>
  <si>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</si>
  <si>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</si>
  <si>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</si>
  <si>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</si>
  <si>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</si>
  <si>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</si>
  <si>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</si>
  <si>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</si>
  <si>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</si>
  <si>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</si>
  <si>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</si>
  <si>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</si>
  <si>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</si>
  <si>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</si>
  <si>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</si>
  <si>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</si>
  <si>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</si>
  <si>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</si>
  <si>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</si>
  <si>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</si>
  <si>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</si>
  <si>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</si>
  <si>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</si>
  <si>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</si>
  <si>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</si>
  <si>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</si>
  <si>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</si>
  <si>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</si>
  <si>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</si>
  <si>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</si>
  <si>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</si>
  <si>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</si>
  <si>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</si>
  <si>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</si>
  <si>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</si>
  <si>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</si>
  <si>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</si>
  <si>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</si>
  <si>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</si>
  <si>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</si>
  <si>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</si>
  <si>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</si>
  <si>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</si>
  <si>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</si>
  <si>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</si>
  <si>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</si>
  <si>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</si>
  <si>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</si>
  <si>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</si>
  <si>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</si>
  <si>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</si>
  <si>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</si>
  <si>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</si>
  <si>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</si>
  <si>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</si>
  <si>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</si>
  <si>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</si>
  <si>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</si>
  <si>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</si>
  <si>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</si>
  <si>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R2286 R2340 R2341 R2342 R2343 R2344 R2287 R2337 R2288 R2595</t>
  </si>
  <si>
    <t>Financijski rashodi</t>
  </si>
  <si>
    <t>R2591</t>
  </si>
  <si>
    <t>Program 2501 PRIPREMA I PROVEDBA PROJEKATA</t>
  </si>
  <si>
    <t>Tekući projekt T250001 OTKRIVANJE RURALNE BAŠTINE</t>
  </si>
  <si>
    <t>Rashodi poslovanja -opći prihodi i primici</t>
  </si>
  <si>
    <t>Sredstava nužna u slučaju potrebe otklanjanja kvarova na postrojenjima i opremi u društvenim domovima</t>
  </si>
  <si>
    <t>Ugovorom preuzet financijske obveze za rad reciklažnog dvorišta</t>
  </si>
  <si>
    <t>2.2.</t>
  </si>
  <si>
    <t>3.1.</t>
  </si>
  <si>
    <t xml:space="preserve">R0587 </t>
  </si>
  <si>
    <t>Kapitalni projekt K230030 IZGRADNJA TRIBINE NA STADIONU SLAVONIJE</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</si>
  <si>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</si>
  <si>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</si>
  <si>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</si>
  <si>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</si>
  <si>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</si>
  <si>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</si>
  <si>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</si>
  <si>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</si>
  <si>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</si>
  <si>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</si>
  <si>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</si>
  <si>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</si>
  <si>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</si>
  <si>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</si>
  <si>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</si>
  <si>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</si>
  <si>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</si>
  <si>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Priprema izgradnje nove zgrade za smještaj Povijesnog arhiva u Požegi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</si>
  <si>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</si>
  <si>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</si>
  <si>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</si>
  <si>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</si>
  <si>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</si>
  <si>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</si>
  <si>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</si>
  <si>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</si>
  <si>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</si>
  <si>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</si>
  <si>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</si>
  <si>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</si>
  <si>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</si>
  <si>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</si>
  <si>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</si>
  <si>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</si>
  <si>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</si>
  <si>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</si>
  <si>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</si>
  <si>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</si>
  <si>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</si>
  <si>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</si>
  <si>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</si>
  <si>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R0592-1 R0592-3</t>
  </si>
  <si>
    <t>R2448</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</si>
  <si>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</si>
  <si>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R2282</t>
  </si>
  <si>
    <t xml:space="preserve">R2289 R2596 R2572-1 R2290 R2291 R2292 R2293 R2345 </t>
  </si>
  <si>
    <t>Subvencije obrtnicima i trgovačkim društvima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</si>
  <si>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</si>
  <si>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</si>
  <si>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</si>
  <si>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</si>
  <si>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</si>
  <si>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</si>
  <si>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</si>
  <si>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</si>
  <si>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</si>
  <si>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</si>
  <si>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</si>
  <si>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</si>
  <si>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</si>
  <si>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</si>
  <si>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</si>
  <si>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</si>
  <si>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</si>
  <si>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</si>
  <si>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</si>
  <si>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</si>
  <si>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</si>
  <si>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</si>
  <si>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</si>
  <si>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</si>
  <si>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</si>
  <si>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</si>
  <si>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</si>
  <si>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</si>
  <si>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</si>
  <si>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</si>
  <si>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</si>
  <si>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</si>
  <si>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</si>
  <si>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Tekući projekt T140002  SANACIJA DIVLJIH ODLAGALIŠTA</t>
  </si>
  <si>
    <t>Ostale komunalne usluge</t>
  </si>
  <si>
    <t>R4339-1 R4339</t>
  </si>
  <si>
    <t>R4340-1 R4340</t>
  </si>
  <si>
    <t>R4307</t>
  </si>
  <si>
    <t xml:space="preserve">R2666 </t>
  </si>
  <si>
    <t xml:space="preserve">R1832 </t>
  </si>
  <si>
    <t>R1835 R1835-2</t>
  </si>
  <si>
    <t>R0591-1</t>
  </si>
  <si>
    <t xml:space="preserve">R0695 </t>
  </si>
  <si>
    <t>R2305 R2305-1</t>
  </si>
  <si>
    <t>Tekući projekt T230007 PROJEKT "PETICA ZA DVOJE - VII. FAZA"</t>
  </si>
  <si>
    <t>R4485-1 R4485-2</t>
  </si>
  <si>
    <t>Vlastiti prihodi</t>
  </si>
  <si>
    <t>R2302-1</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</si>
  <si>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</si>
  <si>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</si>
  <si>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</si>
  <si>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</si>
  <si>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</si>
  <si>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</si>
  <si>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</si>
  <si>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</si>
  <si>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</si>
  <si>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</si>
  <si>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</si>
  <si>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</si>
  <si>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</si>
  <si>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</si>
  <si>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</si>
  <si>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</si>
  <si>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Županijska ulica</t>
  </si>
  <si>
    <t>1.3.</t>
  </si>
  <si>
    <t>Josipa Pavičića</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</si>
  <si>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</si>
  <si>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</si>
  <si>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</si>
  <si>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R0607 R0607-2 R3983 R3985</t>
  </si>
  <si>
    <t>Program zaštite divljači</t>
  </si>
  <si>
    <t>R0581 R0581-5 R0581-4</t>
  </si>
  <si>
    <t>R2208 R4455 R2208-1</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</si>
  <si>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</si>
  <si>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</si>
  <si>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</si>
  <si>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R0672 R0672-2 R0672-3</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</si>
  <si>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</si>
  <si>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</si>
  <si>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</si>
  <si>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 xml:space="preserve">Tekući projekt T230001 NABAVA SPREMNIKA ZA ODVOJENO PRIKUPLJANJE KOMUNALNOG OTPADA </t>
  </si>
  <si>
    <t>R4763 R4763-1</t>
  </si>
  <si>
    <t>Izrada projektne dokumentacije za izgradnju atletskog stadiona</t>
  </si>
  <si>
    <t>Pristupna staza prema šetnici uz Veličanku</t>
  </si>
  <si>
    <t>Kapitalni projekt K150060 REKONSTRUKCIJA I DOGRADNJA ZGRADE DJEČEJG VRTIĆA POŽEGA</t>
  </si>
  <si>
    <t>R2660 R2660-1</t>
  </si>
  <si>
    <t>Tekući projekt T230001 UREĐENJE DJEČJEG IGRALIŠTA CVJETNA LIVADA</t>
  </si>
  <si>
    <t>Program 2337 PROGRAM PREKOGRANIČNE SURADNJE</t>
  </si>
  <si>
    <t>Tekući projekt T230004 PRO-EFFICENR</t>
  </si>
  <si>
    <t>Zbog povećanja broja djece za koje je potrebno osigurati smještaj u vrtiću namjera je dograditi dodatne kapacitete na zgradi Dječjeg vrtića u Požegi u Rudinskoj ulici.</t>
  </si>
  <si>
    <t>2.4.</t>
  </si>
  <si>
    <t>Izgradnja pristupne staze</t>
  </si>
  <si>
    <t>R1165</t>
  </si>
  <si>
    <t xml:space="preserve">R4249 </t>
  </si>
  <si>
    <t>U cilju uređenja zaštićene povijesne cjeline planirana su sredstva za pomoć vlasnicima i vjerskim zajednicama koji se odluče sami financirati uređenje pročelja i krova u max. iznosu  20.000,00 kuna (2.654,46 eura) ovisno o visini investicije uz obveznu prethodnu suglasnost Konzervatorskog odjela u Požegi.</t>
  </si>
  <si>
    <t xml:space="preserve">R3634-3 R4907 R3634-2 R3634-4 R3634-1 </t>
  </si>
  <si>
    <t>R4587 R4755-1 R4821-1</t>
  </si>
  <si>
    <t xml:space="preserve">R1281 R1283 R1022 R2102 </t>
  </si>
  <si>
    <t>R1458  R1458-1</t>
  </si>
  <si>
    <t>R4906</t>
  </si>
  <si>
    <t>R4480 R4480-1</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</si>
  <si>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</si>
  <si>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</si>
  <si>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 xml:space="preserve">Projektom ulaganja u objekt dječjeg vrtića „Cvjetna livada“, žele se unaprijediti postojeći kapaciteti vanjskog terena i igrališta dječjeg vrtića kako bi se omogućila raznolikost prostora za igru te doprinijelo poboljšanju sigurnosti djece na vanjskom prostoru. Na ovaj način će se pridonijeti poboljšanju materijalnih uvjeta i podići kvaliteta pedagoških standarda. </t>
  </si>
  <si>
    <t>Plaće i materijalna prava</t>
  </si>
  <si>
    <t>Dodatna ulaganja</t>
  </si>
  <si>
    <t>R0636-1 R1004-1 R0640-1</t>
  </si>
  <si>
    <t>R0612-1 R0680-1 R1117 R1369 R2336</t>
  </si>
  <si>
    <t>R0655-10 R3690-2 R4539-1</t>
  </si>
  <si>
    <t>R2294, R2295, R2296, R2297, R2298, R2346, R2347, R2348, R2349, R2350, R2351, R2352, R2354, R2417, R2590, R2597, R2711</t>
  </si>
  <si>
    <t>Rashodi za nabavu nefinancijske imovine</t>
  </si>
  <si>
    <t>R2418 R2446 R2447 R2598</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</si>
  <si>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</si>
  <si>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</si>
  <si>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</si>
  <si>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</si>
  <si>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</si>
  <si>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</si>
  <si>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</si>
  <si>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</si>
  <si>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</si>
  <si>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</si>
  <si>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3.6.</t>
  </si>
  <si>
    <t>Pristupna cesta atletskom stadionu</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</si>
  <si>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</si>
  <si>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</si>
  <si>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</si>
  <si>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</si>
  <si>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</si>
  <si>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</si>
  <si>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</si>
  <si>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I. REBALANS</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</si>
  <si>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</si>
  <si>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 xml:space="preserve">Kapitalni projekt K150061 UREĐENJE DJEČJEG IGRALIŠTA VRTIĆA CVJETNA LIVADA </t>
  </si>
  <si>
    <t xml:space="preserve">Oprema </t>
  </si>
  <si>
    <t>Kapitalni projekt K150062 UREĐENJE I OPREMANJE DJEČJEG IGRALIŠTA U ŠEOVCIMA</t>
  </si>
  <si>
    <t>Oprema</t>
  </si>
  <si>
    <t>R5043
R5043-1</t>
  </si>
  <si>
    <t>Kapitalni projekt K150063 ZGRADA DR. ARCHA</t>
  </si>
  <si>
    <t>R5031</t>
  </si>
  <si>
    <t>Kapitalni projekt K150064 REKONSTRUKCIJA NOGOMETNOG IGRALIŠTA - NK SLAVONIJA</t>
  </si>
  <si>
    <t>Sportski i rekreacijski tereni</t>
  </si>
  <si>
    <t>Sportska oprema</t>
  </si>
  <si>
    <t>R5030</t>
  </si>
  <si>
    <t>Projekt T160001 ELEMENTARNE NEPOGODE - POPLAVA I TUČA</t>
  </si>
  <si>
    <t>Naknada za štete uzrokovane prirodnim katastrofama</t>
  </si>
  <si>
    <t>R3979-1</t>
  </si>
  <si>
    <t>PROGRAM 1604 ELEMENTARNE NEPOGODE</t>
  </si>
  <si>
    <t>Tekući projekt T230008 PROJEKT "PETICA ZA DVOJE - VIII. FAZA"</t>
  </si>
  <si>
    <t>Program 2308 KAPITALNA ULAGANJA U KOMUNALNU INFRASTRUKTURU KROZ EU</t>
  </si>
  <si>
    <t>Ceste</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</si>
  <si>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</si>
  <si>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</si>
  <si>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</si>
  <si>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R5085
R5086
R5084
R5083</t>
  </si>
  <si>
    <t>Inteketualne usluge, promidžbeni materijal, doprinosi i plaća</t>
  </si>
  <si>
    <t>Tekući projekt T140003 IZOBRAZNO-INFORMATIVNE AKTIVNOSTI NA PODRUČJU GRADA POŽEGE</t>
  </si>
  <si>
    <t>Ostale intektulne usluge</t>
  </si>
  <si>
    <t>R5041
R5041-1</t>
  </si>
  <si>
    <t>R5042
R5042-1</t>
  </si>
  <si>
    <t xml:space="preserve">Promidžbeni materijali </t>
  </si>
  <si>
    <t>Kapitalni projekt K150009 ULAGANJE U ZGRADU MUZEJA</t>
  </si>
  <si>
    <t xml:space="preserve">1. </t>
  </si>
  <si>
    <t>Računala i računalna oprema, uredski namještaj, ostala uredska oprema</t>
  </si>
  <si>
    <t>R5057</t>
  </si>
  <si>
    <t>Tekući projekt T140004 SUTAV VIDEONADZORA JAVNIH POVRŠINA</t>
  </si>
  <si>
    <t>R5080</t>
  </si>
  <si>
    <t>Kapitalni projekt K150020 IZGRADNJA KOMUNALNIH OBJEKATA NA LOKACIJI VINOGRADINE</t>
  </si>
  <si>
    <t>R1835-3</t>
  </si>
  <si>
    <t>Kapitalni projekt K150042 PREKOGRANIČNA SURADNJA POŽEGA - BROD</t>
  </si>
  <si>
    <t>R5045
R5045-1</t>
  </si>
  <si>
    <t>Kapitalni projekt K150043 RAZVOJ PAMETNIH I ODRŽIVIH RJEŠENJA I USLUGA U GRADU POŽEGI</t>
  </si>
  <si>
    <t>Usluge razvoja software-a</t>
  </si>
  <si>
    <t>Kapitalni projekt K150044 IZGRADNJA ZAMJENSKE TRŽNICE</t>
  </si>
  <si>
    <t>R5060</t>
  </si>
  <si>
    <t>R5039
R5039-1</t>
  </si>
  <si>
    <t>R5040
R5040-1</t>
  </si>
  <si>
    <t>R0599 R0599-3 R0599-2 R0599-5 
R0599-8</t>
  </si>
  <si>
    <t xml:space="preserve">R0890 </t>
  </si>
  <si>
    <t xml:space="preserve">Tekući projekt T230006 IZGRADNJA KOLNIKA I SUSTAVA OBORINSKE ODVODNJE U NOVOM SELU - VINORODNA ULICA </t>
  </si>
  <si>
    <t>R5044
R5044-1</t>
  </si>
  <si>
    <t>R0573
R0573-2</t>
  </si>
  <si>
    <t xml:space="preserve"> R0570 R0570-11 R0570-12 R0570-14
R0570-15
R0570-16
 R0570-3 R0570-4</t>
  </si>
  <si>
    <t>R0655-11</t>
  </si>
  <si>
    <t>R2282-2</t>
  </si>
  <si>
    <t>Plaće za zaposlene - vlastiti prihod</t>
  </si>
  <si>
    <t>Cilj je podizanje svijesti djeci predškolske i školske dobi u važnosti ekologije, odvajanje otpada te izrada o odvajanju otpada na Braillovom pismu, eko mape s radnim listovima te platnene vrećice s tiskom u boji s ekološkim porukama</t>
  </si>
  <si>
    <t>Izrada sustava tehničke zaštite radi zaštite javne i privatne imovine na javnim površinama Grada Požega</t>
  </si>
  <si>
    <r>
      <t xml:space="preserve">R4251 R4251-2
</t>
    </r>
    <r>
      <rPr>
        <sz val="11"/>
        <color theme="1"/>
        <rFont val="Calibri"/>
        <family val="2"/>
        <charset val="238"/>
        <scheme val="minor"/>
      </rPr>
      <t>R4251-3</t>
    </r>
  </si>
  <si>
    <t>R1834-2 R1834-3</t>
  </si>
  <si>
    <t>Cilj projekta je sanacija odlagališta otpada Vinogradine</t>
  </si>
  <si>
    <t>Kapitalne pomoći</t>
  </si>
  <si>
    <t>Cilj je poboljšanje javne infrastrukture i energetske učinkovitosti kroz ulaganje u javnu rasvjetu</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</si>
  <si>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</si>
  <si>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Projekt se odnosi na izgradnju zamjenske tržnice do ostvarenja Programa revitalizacija povijesne jezgre Grada Požege i izgradnje nove tržnice.</t>
  </si>
  <si>
    <t>Izgradnja zamjenske tržnice</t>
  </si>
  <si>
    <t>Cilj projekta je opremanje Gradskog muzeja Požega, nabavom pokretnih regala i arhivskih ormara, uredskim namještajem i računalnom opremom.</t>
  </si>
  <si>
    <t>Cilj projekta je opremanje igrališta dječjeg vrtića Cvjetna livada, postavljanjem dodatnih fiksnih sprava, izrada i postavljanje sjenice te izrada i postavljanje nove ograde.</t>
  </si>
  <si>
    <t>Cilj projekta je uređenje postojećeg dječjeg igrališta u Šeocima, nabavom dodatnih fiksnih sprava.</t>
  </si>
  <si>
    <t>Cilj projekta je zaštita i očuvanje nepokretnih kulturnih dobara, na zgradi dr. Archa; konzervatorsko-restauratorski radovi na zidnom osliku glavnog stubišta.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</si>
  <si>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</si>
  <si>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Odnosi se na procjenu štete koje su imale postrojbe civilne zaštite zbog radova na sanaciji šteta od prirodne nepogode.</t>
  </si>
  <si>
    <t>Cilj projekta je poboljšanje sustava oborinskih voda u naselju Novo selo te također porast sigurnosti za sve stanovnika ne samo naselja Novo selo već i drugih koji će koristiti novoizgrađeni kolnik.</t>
  </si>
  <si>
    <t>R4651-1 R4651-2 R4936-1 R4890-1 R4824 R4653-1 R4651 R4651-3 R4936 R4890 R4653 R4654 R4655 R4656 R4657 R4658 R4659 R4660 R4661 R4651-4</t>
  </si>
  <si>
    <t>Cilj je razvoja zelene infrastrukture, integraciju NBS rješenja (Nature Based Solutions), unaprjeđenje kružnog gospodarenja prostorom i zgradama, ostvarenje ciljeva energetske učinkovitosti, prilagodbe klimatskim promjenama i jačanje otpornosti na rizike.</t>
  </si>
  <si>
    <t>R0649-1  R0651-1</t>
  </si>
  <si>
    <t>R0655-3 R0655-9</t>
  </si>
  <si>
    <t>Postrojenja i oprema - prodaja nefinancijske imovine</t>
  </si>
  <si>
    <t>Izgradnja ulice Ivana Meštrovića- nastavak</t>
  </si>
  <si>
    <t xml:space="preserve">R0574 R0574-1  </t>
  </si>
  <si>
    <t xml:space="preserve"> R1968-2</t>
  </si>
  <si>
    <t>R0585 R2648 R5003</t>
  </si>
  <si>
    <t>R5011 R4819 R4819-1 R4819-2 R5010</t>
  </si>
  <si>
    <t>II. REBALANS</t>
  </si>
  <si>
    <t>R0552-2 R0552-5 R0552-3 R0552-11 R0552-6 R0552-10 R0552-9 R0552-1 R0552-8 R1295</t>
  </si>
  <si>
    <t>R4255 R4255-1</t>
  </si>
  <si>
    <t>R0572 R0572-2 
R0572-1 R072-5</t>
  </si>
  <si>
    <t>R0569 R0569-13 R0569-6 R0569-2 R0569-1 R0569-9 R0569-14</t>
  </si>
  <si>
    <t>R4775 R4775-1 R5005-1 R5005 R4775-2</t>
  </si>
  <si>
    <t>Sitni inventar</t>
  </si>
  <si>
    <t>R5134</t>
  </si>
  <si>
    <t>R5055
R5056
R5058 R5133 R 5056-1</t>
  </si>
  <si>
    <t>R1028-4 R5006 R1028-5</t>
  </si>
  <si>
    <t>R5007 R3633-2</t>
  </si>
  <si>
    <t>R4848 R5136 R3986-1 R3986-3 R3986-4 R3986-2 R5008</t>
  </si>
  <si>
    <t>R4764 R4764-1 R5009 R4764-2 R5009-1 R5127</t>
  </si>
  <si>
    <t>R5029 R5029-4 R5029-1 R5029-2 R5029-3</t>
  </si>
  <si>
    <t>Kapitalni projekt K150065 REKONSTRUKCIJA SPORTSKO REKREACIJSKE ZGRADE - TENISKI TERENI</t>
  </si>
  <si>
    <t>R05101</t>
  </si>
  <si>
    <t>Cilj programa je rekonstrukcija sportsko-rekreacijske zgrade na teniskim terenima s ciljem povećanja broja funkcionalnih sportskih građevina koje će omogućiti veću dostupnost sportskih sadržaja cjelokupnom stanovništvu, ali i zadovoljiti preduvjete razvoja sporta u RH.</t>
  </si>
  <si>
    <t>Kapitalni projekt K150066 REKONSTRUKCIJA ZGRADE U ULICI MATIJE GUPCA</t>
  </si>
  <si>
    <t>R5131</t>
  </si>
  <si>
    <t>R4506-2, R4509, R4510, R4507-2, R4506-1, R4507-1, R4508-1, R4508-2 R5099</t>
  </si>
  <si>
    <t>R2681-3 R2681-5 R2681-6 R2681-4</t>
  </si>
  <si>
    <t>R5047
R5047-1 R5046-1 R5048-1 R5046 R5048 R0548-2</t>
  </si>
  <si>
    <t>Kapitalni projekt K150045 IZGRADNJA SUSTAVA VODOOPSKRBE I ODVODNJE NA PODRUČJU GRADA POŽEGE - NPOO</t>
  </si>
  <si>
    <t>Kapitalne pomoći trgovačkim društvima u javnom sektoru</t>
  </si>
  <si>
    <t>R5144</t>
  </si>
  <si>
    <t>R3644 R3645 R2311 R3646 R2758 R2557 R5081 R2558 R4462 R4463 R2316 R2311-1 R4319-1 R4319-2 R2518 R4319-1 R2316-4 R2316-5 R2311-2 R5069</t>
  </si>
  <si>
    <t>Tekući projekt T230001 DIGITALNA TRANSFORMACIJA PROSTORNOG PLANA UREĐENJA GRADA POŽEGE</t>
  </si>
  <si>
    <t>R5100</t>
  </si>
  <si>
    <t>R5018-1 R5098-1
R5018
R5019
R5020
R5021
R5022
R5023
R5024
R5025
R5026
R5027
R5028 R5095 R5096 R5097 R5098</t>
  </si>
  <si>
    <t>R4664-1 R4665-1 R4668-1 R4663 R4664 R4665 R4666 R4667 R4668 R4669 R5012 R4671 R4672 R5013 R5014 R4937 R4674 R4675 R4676 R5017 R4679 R4680 R4681</t>
  </si>
  <si>
    <t>R4877 R4878 R4879 R4880 R4881 R4831 R4882 R4883 R4884 R4886 R4887 R4888 R4889 R4877-1 R4878-1 R4879-1 R4880-1 R4881-1 R4831-1 R4882-1 R4883-1 R4884-1 R4886-1 R4887-1 R4888-1 R4889-1</t>
  </si>
  <si>
    <t>R0655-2 R0655-6 R3690-3 R4779-1</t>
  </si>
  <si>
    <t>Izgradnja dijela sustava vodoopskrbe i odvodnje na području naselja Vidovci i Dervišaga.</t>
  </si>
  <si>
    <t>Zbog neadekvatnih uvjeta boravka u zgradi pristupa se izradi projektne dokumentacije za rekonstrukciju zgrade.</t>
  </si>
  <si>
    <t>Program 2304 ULAGANJE U PROSTORNO-PLANSKU DOKUMENTACIJU</t>
  </si>
  <si>
    <t>Izrada prostornog plana nove generacije putem elektroničkog sustava "ePlanovi"</t>
  </si>
  <si>
    <t>R0627-1 R0628-1 R0629-1 R0631-1 R0632-1 R0633-1 R0626-1</t>
  </si>
  <si>
    <t>R0616 R1606 R1605 R0671 R0619 R0621 R0622</t>
  </si>
  <si>
    <t>R0623 R0624 R0625 R0627 R0628 R0629 R0631 R0632 R0633  R0635 R0626</t>
  </si>
  <si>
    <t>R0636 R0638 R0639 R5001 R0640 R0834 R1227 R2480 R0646 R0647</t>
  </si>
  <si>
    <t>R0649 R5002 R0652 R0985 R1804 R1119 R0653</t>
  </si>
  <si>
    <t>R0610-2 R0614-3 R616-1 R5089 R5087 R0619-2 R0627-3 R0629-4 R0632-2 R0633-3 R0635-3 R0626-3 R5067 R1004-2 R0640-2 R5068 R0653-1 R610-3 R0629-5 R0632-3 R0626-5 R1004-4 R0640-3</t>
  </si>
  <si>
    <t>R1604 R0673-2 R0614-2 R0616-2 R4935 R4934 R0620 R0629-2 R2422-1</t>
  </si>
  <si>
    <t>R0631-4 R1606-2 R1605-2</t>
  </si>
  <si>
    <t xml:space="preserve">R2282-1 R2283-1 R2290-1 R2291-1 R2572-2 R2346-1 R2351-1 R2352-1 R2354-1 </t>
  </si>
  <si>
    <t>R2302</t>
  </si>
  <si>
    <t>R2600-1 R2601-1 R2599 R2602-1 R2603-1 R4400-1  R4402-1R4405-1 R2708 R2709 R2710</t>
  </si>
  <si>
    <t>R2600 R2601 R4400 R2602 R2599-1 R4402 R2603 R5092 R5093 R4404 R4346 R4405 R2708-1 R2709-1 R5094 R2710-1 4009</t>
  </si>
  <si>
    <t>Vinorodna ulica u Novom selu</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</si>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</sst>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234">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4" fillId="4" borderId="1" xfId="1" applyNumberFormat="1" applyFont="1" applyFill="1" applyBorder="1" applyAlignment="1">
      <alignment horizontal="right" vertical="center" wrapText="1"/>
    </xf>
    <xf numFmtId="4" fontId="4" fillId="5" borderId="1" xfId="1" applyNumberFormat="1" applyFont="1" applyFill="1" applyBorder="1" applyAlignment="1">
      <alignment horizontal="right" vertical="center" wrapText="1"/>
    </xf>
    <xf numFmtId="4" fontId="4" fillId="6" borderId="1" xfId="1" applyNumberFormat="1" applyFont="1" applyFill="1" applyBorder="1" applyAlignment="1">
      <alignment horizontal="right" vertical="center" wrapText="1"/>
    </xf>
    <xf numFmtId="4" fontId="4" fillId="7"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4" fontId="4" fillId="6" borderId="1" xfId="1" applyNumberFormat="1" applyFont="1" applyFill="1" applyBorder="1" applyAlignment="1">
      <alignment horizontal="right" vertical="center"/>
    </xf>
    <xf numFmtId="4" fontId="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4" fillId="6"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4" fillId="0" borderId="1" xfId="1" applyNumberFormat="1" applyFont="1" applyFill="1" applyBorder="1" applyAlignment="1">
      <alignment horizontal="right" vertical="center"/>
    </xf>
    <xf numFmtId="0" fontId="6" fillId="0" borderId="1" xfId="0" applyFont="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top" wrapText="1"/>
    </xf>
    <xf numFmtId="0" fontId="3"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4" fontId="5" fillId="7" borderId="4" xfId="0" applyNumberFormat="1" applyFont="1" applyFill="1" applyBorder="1" applyAlignment="1">
      <alignment vertical="top" wrapText="1"/>
    </xf>
    <xf numFmtId="0" fontId="0" fillId="0" borderId="0" xfId="0" applyAlignment="1">
      <alignment wrapText="1"/>
    </xf>
    <xf numFmtId="4" fontId="0" fillId="0" borderId="1" xfId="0" applyNumberFormat="1" applyBorder="1" applyAlignment="1">
      <alignment horizontal="right"/>
    </xf>
    <xf numFmtId="0" fontId="3" fillId="3" borderId="6" xfId="0" applyFont="1" applyFill="1" applyBorder="1" applyAlignment="1">
      <alignment vertical="center" wrapText="1"/>
    </xf>
    <xf numFmtId="0" fontId="7" fillId="0" borderId="0" xfId="0" applyFont="1" applyAlignment="1">
      <alignment wrapText="1"/>
    </xf>
    <xf numFmtId="0" fontId="0" fillId="0" borderId="0" xfId="0" applyAlignment="1">
      <alignment vertical="center" wrapText="1"/>
    </xf>
    <xf numFmtId="0" fontId="8"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0" fontId="4" fillId="7" borderId="1" xfId="0" applyFont="1" applyFill="1" applyBorder="1" applyAlignment="1">
      <alignment horizontal="left"/>
    </xf>
    <xf numFmtId="4" fontId="4" fillId="7" borderId="6" xfId="0" applyNumberFormat="1" applyFont="1" applyFill="1" applyBorder="1" applyAlignment="1">
      <alignment horizontal="right"/>
    </xf>
    <xf numFmtId="4" fontId="4"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7" fillId="0" borderId="1" xfId="0" applyFont="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7" fillId="6"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wrapText="1"/>
    </xf>
    <xf numFmtId="0" fontId="7" fillId="7" borderId="1"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4" fillId="5" borderId="1" xfId="0" applyNumberFormat="1" applyFont="1" applyFill="1" applyBorder="1" applyAlignment="1">
      <alignment horizontal="right" vertical="center"/>
    </xf>
    <xf numFmtId="4" fontId="4"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4" fillId="6" borderId="1" xfId="0" applyFont="1" applyFill="1"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wrapText="1"/>
    </xf>
    <xf numFmtId="0" fontId="5" fillId="0" borderId="4" xfId="0" applyFont="1" applyBorder="1" applyAlignment="1">
      <alignment horizontal="lef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left" wrapText="1"/>
    </xf>
    <xf numFmtId="0" fontId="7"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4" fillId="0" borderId="3" xfId="0" applyFont="1" applyBorder="1" applyAlignment="1">
      <alignment horizontal="left" wrapText="1"/>
    </xf>
    <xf numFmtId="0" fontId="4" fillId="0" borderId="3" xfId="0" applyFont="1" applyBorder="1" applyAlignment="1">
      <alignment vertical="center" wrapText="1"/>
    </xf>
    <xf numFmtId="16" fontId="0" fillId="0" borderId="2" xfId="0" applyNumberFormat="1" applyBorder="1" applyAlignment="1">
      <alignment horizontal="left" wrapText="1"/>
    </xf>
    <xf numFmtId="0" fontId="0" fillId="0" borderId="2" xfId="0" applyBorder="1" applyAlignment="1">
      <alignment vertical="center" wrapText="1"/>
    </xf>
    <xf numFmtId="0" fontId="4" fillId="0" borderId="1" xfId="0" applyFont="1" applyBorder="1" applyAlignment="1">
      <alignment wrapText="1"/>
    </xf>
    <xf numFmtId="16" fontId="4" fillId="0" borderId="1" xfId="0" applyNumberFormat="1" applyFont="1" applyBorder="1" applyAlignment="1">
      <alignment wrapText="1"/>
    </xf>
    <xf numFmtId="16" fontId="0" fillId="0" borderId="1" xfId="0" applyNumberForma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vertical="center" wrapText="1"/>
    </xf>
    <xf numFmtId="0" fontId="7" fillId="0" borderId="4" xfId="0" applyFont="1" applyBorder="1" applyAlignment="1">
      <alignment horizontal="left" wrapText="1"/>
    </xf>
    <xf numFmtId="4" fontId="0" fillId="0" borderId="0" xfId="0" applyNumberFormat="1" applyAlignment="1">
      <alignment horizontal="right"/>
    </xf>
    <xf numFmtId="0" fontId="3" fillId="0" borderId="14" xfId="0" applyFont="1" applyBorder="1" applyAlignment="1">
      <alignment horizontal="left" wrapText="1"/>
    </xf>
    <xf numFmtId="0" fontId="3" fillId="0" borderId="2" xfId="0" applyFont="1" applyBorder="1" applyAlignment="1">
      <alignment vertical="center" wrapText="1"/>
    </xf>
    <xf numFmtId="4" fontId="0" fillId="0" borderId="2" xfId="0" applyNumberFormat="1" applyBorder="1" applyAlignment="1">
      <alignment horizontal="right"/>
    </xf>
    <xf numFmtId="0" fontId="7" fillId="0" borderId="1" xfId="0" applyFont="1" applyBorder="1" applyAlignment="1">
      <alignment horizontal="left" vertical="center" wrapText="1"/>
    </xf>
    <xf numFmtId="4" fontId="5" fillId="7" borderId="1" xfId="0" applyNumberFormat="1" applyFont="1" applyFill="1" applyBorder="1" applyAlignment="1">
      <alignment vertical="top" wrapText="1"/>
    </xf>
    <xf numFmtId="4" fontId="9" fillId="7" borderId="1" xfId="1" applyNumberFormat="1" applyFont="1" applyFill="1" applyBorder="1" applyAlignment="1">
      <alignment horizontal="right" vertical="center"/>
    </xf>
    <xf numFmtId="4" fontId="9" fillId="6" borderId="1" xfId="1" applyNumberFormat="1" applyFont="1" applyFill="1" applyBorder="1" applyAlignment="1">
      <alignment horizontal="right" vertical="center"/>
    </xf>
    <xf numFmtId="4" fontId="0" fillId="7" borderId="1" xfId="0" applyNumberFormat="1" applyFill="1" applyBorder="1" applyAlignment="1">
      <alignment horizontal="right" vertical="center"/>
    </xf>
    <xf numFmtId="0" fontId="0" fillId="0" borderId="1" xfId="0" applyBorder="1" applyAlignment="1">
      <alignment horizontal="justify" vertical="center" wrapText="1"/>
    </xf>
    <xf numFmtId="0" fontId="8" fillId="0" borderId="0" xfId="0" applyFont="1" applyAlignment="1">
      <alignment wrapText="1"/>
    </xf>
    <xf numFmtId="4" fontId="9" fillId="7" borderId="1" xfId="0" applyNumberFormat="1" applyFont="1" applyFill="1" applyBorder="1" applyAlignment="1">
      <alignment horizontal="right" vertical="center"/>
    </xf>
    <xf numFmtId="0" fontId="0" fillId="0" borderId="4" xfId="0" applyBorder="1" applyAlignment="1">
      <alignment horizontal="left" wrapText="1"/>
    </xf>
    <xf numFmtId="4" fontId="0" fillId="7" borderId="1" xfId="0" applyNumberFormat="1" applyFill="1" applyBorder="1" applyAlignment="1">
      <alignment horizontal="right"/>
    </xf>
    <xf numFmtId="4" fontId="4" fillId="7" borderId="1" xfId="0" applyNumberFormat="1" applyFont="1" applyFill="1" applyBorder="1" applyAlignment="1">
      <alignment horizontal="right"/>
    </xf>
    <xf numFmtId="0" fontId="0" fillId="0" borderId="6" xfId="0" applyBorder="1" applyAlignment="1">
      <alignment wrapText="1"/>
    </xf>
    <xf numFmtId="4" fontId="4" fillId="7" borderId="2" xfId="0" applyNumberFormat="1" applyFont="1" applyFill="1" applyBorder="1" applyAlignment="1">
      <alignment horizontal="right" vertical="center"/>
    </xf>
    <xf numFmtId="0" fontId="0" fillId="0" borderId="1" xfId="0" applyBorder="1"/>
    <xf numFmtId="0" fontId="0" fillId="0" borderId="1" xfId="0" applyBorder="1" applyAlignment="1">
      <alignment horizontal="left" vertical="top" wrapText="1"/>
    </xf>
    <xf numFmtId="0" fontId="10" fillId="0" borderId="0" xfId="0" applyFont="1" applyAlignment="1">
      <alignment wrapText="1"/>
    </xf>
    <xf numFmtId="0" fontId="0" fillId="0" borderId="3" xfId="0" applyBorder="1"/>
    <xf numFmtId="16" fontId="0" fillId="0" borderId="3" xfId="0" applyNumberForma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5" fillId="7" borderId="1" xfId="0" applyFont="1" applyFill="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4" fontId="0" fillId="0" borderId="1" xfId="1" applyNumberFormat="1" applyFont="1" applyFill="1" applyBorder="1" applyAlignment="1">
      <alignment horizontal="right" vertical="center" wrapText="1"/>
    </xf>
    <xf numFmtId="4" fontId="0" fillId="0" borderId="2" xfId="0" applyNumberFormat="1" applyBorder="1" applyAlignment="1">
      <alignment horizontal="right" vertical="center"/>
    </xf>
    <xf numFmtId="4" fontId="0" fillId="0" borderId="3" xfId="0" applyNumberFormat="1" applyBorder="1" applyAlignment="1">
      <alignment horizontal="right" vertical="center"/>
    </xf>
    <xf numFmtId="0" fontId="0" fillId="0" borderId="1" xfId="0" applyBorder="1" applyAlignment="1">
      <alignmen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9" fillId="7" borderId="4" xfId="0" applyFont="1" applyFill="1" applyBorder="1" applyAlignment="1">
      <alignment horizontal="left" wrapText="1"/>
    </xf>
    <xf numFmtId="0" fontId="9" fillId="7" borderId="5" xfId="0" applyFont="1" applyFill="1" applyBorder="1" applyAlignment="1">
      <alignment horizontal="left" wrapText="1"/>
    </xf>
    <xf numFmtId="0" fontId="9" fillId="7" borderId="6" xfId="0" applyFont="1" applyFill="1" applyBorder="1" applyAlignment="1">
      <alignment horizontal="left"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4" fillId="6" borderId="4" xfId="0" applyFont="1" applyFill="1" applyBorder="1" applyAlignment="1">
      <alignment horizontal="left" wrapText="1"/>
    </xf>
    <xf numFmtId="0" fontId="4" fillId="6" borderId="5" xfId="0" applyFont="1" applyFill="1" applyBorder="1" applyAlignment="1">
      <alignment horizontal="left" wrapText="1"/>
    </xf>
    <xf numFmtId="0" fontId="4" fillId="6" borderId="6" xfId="0" applyFont="1" applyFill="1" applyBorder="1" applyAlignment="1">
      <alignment horizontal="left" wrapText="1"/>
    </xf>
    <xf numFmtId="0" fontId="5" fillId="6" borderId="1" xfId="0" applyFont="1" applyFill="1" applyBorder="1" applyAlignment="1">
      <alignment horizontal="left" vertical="center" wrapText="1"/>
    </xf>
    <xf numFmtId="0" fontId="4" fillId="7" borderId="15" xfId="0" applyFont="1" applyFill="1" applyBorder="1" applyAlignment="1">
      <alignment horizontal="left"/>
    </xf>
    <xf numFmtId="0" fontId="4" fillId="7" borderId="0" xfId="0" applyFont="1" applyFill="1" applyAlignment="1">
      <alignment horizontal="left"/>
    </xf>
    <xf numFmtId="0" fontId="4" fillId="7" borderId="12" xfId="0" applyFont="1" applyFill="1" applyBorder="1" applyAlignment="1">
      <alignment horizontal="left"/>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6" xfId="0" applyFont="1" applyFill="1" applyBorder="1" applyAlignment="1">
      <alignment horizontal="left"/>
    </xf>
    <xf numFmtId="0" fontId="4" fillId="7" borderId="4" xfId="0" applyFont="1" applyFill="1" applyBorder="1" applyAlignment="1">
      <alignment horizontal="left"/>
    </xf>
    <xf numFmtId="0" fontId="4" fillId="7" borderId="5" xfId="0" applyFont="1" applyFill="1" applyBorder="1" applyAlignment="1">
      <alignment horizontal="left"/>
    </xf>
    <xf numFmtId="0" fontId="4" fillId="7" borderId="6" xfId="0" applyFont="1" applyFill="1" applyBorder="1" applyAlignment="1">
      <alignment horizontal="left"/>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7" borderId="1" xfId="0" applyFont="1" applyFill="1" applyBorder="1" applyAlignment="1">
      <alignment horizontal="left"/>
    </xf>
    <xf numFmtId="0" fontId="4" fillId="7" borderId="1" xfId="0" applyFont="1" applyFill="1" applyBorder="1" applyAlignment="1">
      <alignment horizontal="left" wrapText="1"/>
    </xf>
    <xf numFmtId="4" fontId="0" fillId="0" borderId="1" xfId="1" applyNumberFormat="1" applyFont="1" applyFill="1" applyBorder="1" applyAlignment="1">
      <alignment horizontal="right" vertical="center"/>
    </xf>
    <xf numFmtId="4" fontId="0" fillId="0" borderId="7" xfId="0" applyNumberFormat="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4" fontId="0" fillId="0" borderId="2" xfId="0" applyNumberFormat="1" applyBorder="1" applyAlignment="1">
      <alignment horizontal="center" vertical="center"/>
    </xf>
    <xf numFmtId="4" fontId="0" fillId="0" borderId="7" xfId="0" applyNumberFormat="1" applyBorder="1" applyAlignment="1">
      <alignment horizontal="center" vertical="center"/>
    </xf>
    <xf numFmtId="4" fontId="0" fillId="0" borderId="3" xfId="0" applyNumberFormat="1" applyBorder="1" applyAlignment="1">
      <alignment horizontal="center" vertical="center"/>
    </xf>
    <xf numFmtId="0" fontId="4" fillId="0" borderId="1" xfId="0" applyFont="1" applyBorder="1" applyAlignment="1">
      <alignment horizontal="left"/>
    </xf>
    <xf numFmtId="0" fontId="0" fillId="0" borderId="4" xfId="0" applyBorder="1" applyAlignment="1">
      <alignment horizontal="left" wrapText="1"/>
    </xf>
    <xf numFmtId="0" fontId="0" fillId="0" borderId="6" xfId="0" applyBorder="1" applyAlignment="1">
      <alignment horizontal="left" wrapText="1"/>
    </xf>
    <xf numFmtId="0" fontId="7" fillId="0" borderId="4" xfId="0" applyFont="1" applyBorder="1" applyAlignment="1">
      <alignment horizontal="left" wrapText="1"/>
    </xf>
    <xf numFmtId="0" fontId="7" fillId="0" borderId="6" xfId="0" applyFont="1" applyBorder="1" applyAlignment="1">
      <alignment horizontal="left" wrapText="1"/>
    </xf>
    <xf numFmtId="0" fontId="4" fillId="6" borderId="1" xfId="0" applyFont="1" applyFill="1"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0" fillId="0" borderId="3" xfId="0" applyBorder="1" applyAlignment="1">
      <alignment horizontal="left" vertical="center" wrapText="1"/>
    </xf>
    <xf numFmtId="0" fontId="4" fillId="4" borderId="1" xfId="0" applyFont="1" applyFill="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3" fillId="0" borderId="5" xfId="0" applyFont="1" applyBorder="1" applyAlignment="1">
      <alignment horizontal="left" vertical="center" wrapText="1"/>
    </xf>
    <xf numFmtId="0" fontId="5" fillId="7" borderId="4" xfId="0" applyFont="1" applyFill="1" applyBorder="1" applyAlignment="1">
      <alignment vertical="top" wrapText="1"/>
    </xf>
    <xf numFmtId="0" fontId="5" fillId="7" borderId="5" xfId="0" applyFont="1" applyFill="1" applyBorder="1" applyAlignment="1">
      <alignment vertical="top" wrapText="1"/>
    </xf>
    <xf numFmtId="0" fontId="5" fillId="7" borderId="6" xfId="0" applyFont="1" applyFill="1" applyBorder="1" applyAlignment="1">
      <alignment vertical="top" wrapText="1"/>
    </xf>
    <xf numFmtId="0" fontId="4" fillId="7" borderId="1" xfId="0" applyFont="1" applyFill="1" applyBorder="1" applyAlignment="1">
      <alignment horizontal="left" vertical="center"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6" borderId="8"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0" borderId="4" xfId="0" applyFont="1" applyBorder="1" applyAlignment="1">
      <alignment horizontal="left" vertical="center" wrapText="1"/>
    </xf>
    <xf numFmtId="0" fontId="4" fillId="6" borderId="8" xfId="0" applyFont="1" applyFill="1" applyBorder="1" applyAlignment="1">
      <alignment horizontal="left" wrapText="1"/>
    </xf>
    <xf numFmtId="0" fontId="4" fillId="6" borderId="9" xfId="0" applyFont="1" applyFill="1" applyBorder="1" applyAlignment="1">
      <alignment horizontal="left" wrapText="1"/>
    </xf>
    <xf numFmtId="0" fontId="4" fillId="6" borderId="10" xfId="0" applyFont="1" applyFill="1" applyBorder="1" applyAlignment="1">
      <alignment horizontal="left" wrapText="1"/>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0" fillId="0" borderId="14" xfId="0" applyBorder="1" applyAlignment="1">
      <alignment horizontal="left"/>
    </xf>
    <xf numFmtId="0" fontId="0" fillId="0" borderId="8" xfId="0" applyBorder="1" applyAlignment="1">
      <alignment horizontal="left"/>
    </xf>
    <xf numFmtId="0" fontId="0" fillId="0" borderId="13" xfId="0" applyBorder="1" applyAlignment="1">
      <alignment horizontal="left" vertical="center" wrapText="1"/>
    </xf>
    <xf numFmtId="0" fontId="0" fillId="0" borderId="9" xfId="0"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7" borderId="11" xfId="0" applyFont="1" applyFill="1" applyBorder="1" applyAlignment="1">
      <alignment horizontal="left" vertical="center"/>
    </xf>
    <xf numFmtId="0" fontId="5" fillId="7" borderId="4"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9"/>
  <sheetViews>
    <sheetView tabSelected="1" zoomScale="106" zoomScaleNormal="106" zoomScalePageLayoutView="80" workbookViewId="0">
      <selection activeCell="I4" sqref="I4"/>
    </sheetView>
  </sheetViews>
  <sheetFormatPr defaultRowHeight="15" x14ac:dyDescent="0.25"/>
  <cols>
    <col min="1" max="1" width="5.42578125" style="73" customWidth="1"/>
    <col min="2" max="2" width="37.140625" style="39" customWidth="1"/>
    <col min="3" max="3" width="11.140625" customWidth="1"/>
    <col min="4" max="4" width="48.28515625" style="39" customWidth="1"/>
    <col min="5" max="7" width="14.28515625" style="62" bestFit="1" customWidth="1"/>
  </cols>
  <sheetData>
    <row r="1" spans="1:7" x14ac:dyDescent="0.25">
      <c r="A1" s="60" t="s">
        <v>277</v>
      </c>
      <c r="B1" s="1" t="s">
        <v>0</v>
      </c>
      <c r="C1" s="1" t="s">
        <v>1</v>
      </c>
      <c r="D1" s="2" t="s">
        <v>2</v>
      </c>
      <c r="E1" s="3" t="s">
        <v>427</v>
      </c>
      <c r="F1" s="3" t="s">
        <v>438</v>
      </c>
      <c r="G1" s="3" t="s">
        <v>520</v>
      </c>
    </row>
    <row r="2" spans="1:7" x14ac:dyDescent="0.25">
      <c r="A2" s="187" t="s">
        <v>183</v>
      </c>
      <c r="B2" s="187"/>
      <c r="C2" s="187"/>
      <c r="D2" s="187"/>
      <c r="E2" s="4">
        <f>E3+E265+E293</f>
        <v>16801902</v>
      </c>
      <c r="F2" s="4">
        <f>F3+F265+F293</f>
        <v>20210080</v>
      </c>
      <c r="G2" s="4">
        <f>G3+G265+G293</f>
        <v>20442463</v>
      </c>
    </row>
    <row r="3" spans="1:7" x14ac:dyDescent="0.25">
      <c r="A3" s="189" t="s">
        <v>167</v>
      </c>
      <c r="B3" s="189"/>
      <c r="C3" s="189"/>
      <c r="D3" s="189"/>
      <c r="E3" s="5">
        <f>E4+E9+E14+E17+E44+E68+E72+E121+E174+E182+E185+E188+E191+E199+E203+E206+E209+E212+E219+E230+E235+E241+E244+E247+E250+E253+E258</f>
        <v>15897096</v>
      </c>
      <c r="F3" s="5">
        <f>F4+F9+F14+F17+F44+F68+F72+F121+F174+F182+F185+F188+F191+F196+F199+F203+F206+F209+F212+F219+F230+F235+F238+F241+F244+F247+F250+F253+F258+F261</f>
        <v>19095232</v>
      </c>
      <c r="G3" s="5">
        <f>G4+G9+G14+G17+G44+G68+G72+G121+G174+G182+G185+G188+G191+G196+G199+G203+G206+G209+G212+G219+G227+G230+G235+G238+G241+G244+G247+G250+G253+G258+G261</f>
        <v>19326571</v>
      </c>
    </row>
    <row r="4" spans="1:7" x14ac:dyDescent="0.25">
      <c r="A4" s="144" t="s">
        <v>3</v>
      </c>
      <c r="B4" s="144"/>
      <c r="C4" s="144"/>
      <c r="D4" s="144"/>
      <c r="E4" s="6">
        <f t="shared" ref="E4:G5" si="0">E5</f>
        <v>35954</v>
      </c>
      <c r="F4" s="6">
        <f t="shared" si="0"/>
        <v>35954</v>
      </c>
      <c r="G4" s="6">
        <f t="shared" si="0"/>
        <v>80954</v>
      </c>
    </row>
    <row r="5" spans="1:7" x14ac:dyDescent="0.25">
      <c r="A5" s="112" t="s">
        <v>4</v>
      </c>
      <c r="B5" s="112"/>
      <c r="C5" s="112"/>
      <c r="D5" s="112"/>
      <c r="E5" s="7">
        <f t="shared" si="0"/>
        <v>35954</v>
      </c>
      <c r="F5" s="7">
        <f t="shared" si="0"/>
        <v>35954</v>
      </c>
      <c r="G5" s="7">
        <f t="shared" si="0"/>
        <v>80954</v>
      </c>
    </row>
    <row r="6" spans="1:7" x14ac:dyDescent="0.25">
      <c r="A6" s="66"/>
      <c r="B6" s="188" t="s">
        <v>11</v>
      </c>
      <c r="C6" s="188"/>
      <c r="D6" s="188"/>
      <c r="E6" s="9">
        <f>E7+E8</f>
        <v>35954</v>
      </c>
      <c r="F6" s="9">
        <f>F7+F8</f>
        <v>35954</v>
      </c>
      <c r="G6" s="9">
        <f>G7+G8</f>
        <v>80954</v>
      </c>
    </row>
    <row r="7" spans="1:7" x14ac:dyDescent="0.25">
      <c r="A7" s="66" t="s">
        <v>5</v>
      </c>
      <c r="B7" s="1" t="s">
        <v>267</v>
      </c>
      <c r="C7" s="1" t="s">
        <v>268</v>
      </c>
      <c r="D7" s="10" t="s">
        <v>278</v>
      </c>
      <c r="E7" s="11">
        <v>2654</v>
      </c>
      <c r="F7" s="11">
        <v>2654</v>
      </c>
      <c r="G7" s="11">
        <v>47654</v>
      </c>
    </row>
    <row r="8" spans="1:7" ht="60" x14ac:dyDescent="0.25">
      <c r="A8" s="66" t="s">
        <v>8</v>
      </c>
      <c r="B8" s="1" t="s">
        <v>13</v>
      </c>
      <c r="C8" s="1" t="s">
        <v>376</v>
      </c>
      <c r="D8" s="2" t="s">
        <v>357</v>
      </c>
      <c r="E8" s="11">
        <v>33300</v>
      </c>
      <c r="F8" s="11">
        <v>33300</v>
      </c>
      <c r="G8" s="11">
        <v>33300</v>
      </c>
    </row>
    <row r="9" spans="1:7" x14ac:dyDescent="0.25">
      <c r="A9" s="144" t="s">
        <v>200</v>
      </c>
      <c r="B9" s="144"/>
      <c r="C9" s="144"/>
      <c r="D9" s="144"/>
      <c r="E9" s="6">
        <f>E10</f>
        <v>27875</v>
      </c>
      <c r="F9" s="6">
        <f>F10</f>
        <v>27875</v>
      </c>
      <c r="G9" s="6">
        <f>G10</f>
        <v>31930</v>
      </c>
    </row>
    <row r="10" spans="1:7" x14ac:dyDescent="0.25">
      <c r="A10" s="124" t="s">
        <v>201</v>
      </c>
      <c r="B10" s="125"/>
      <c r="C10" s="125"/>
      <c r="D10" s="126"/>
      <c r="E10" s="7">
        <f t="shared" ref="E10:G10" si="1">E11</f>
        <v>27875</v>
      </c>
      <c r="F10" s="7">
        <f t="shared" si="1"/>
        <v>27875</v>
      </c>
      <c r="G10" s="7">
        <f t="shared" si="1"/>
        <v>31930</v>
      </c>
    </row>
    <row r="11" spans="1:7" x14ac:dyDescent="0.25">
      <c r="A11" s="67"/>
      <c r="B11" s="190" t="s">
        <v>202</v>
      </c>
      <c r="C11" s="190"/>
      <c r="D11" s="191"/>
      <c r="E11" s="9">
        <f>E12+E13</f>
        <v>27875</v>
      </c>
      <c r="F11" s="9">
        <f>F12+F13</f>
        <v>27875</v>
      </c>
      <c r="G11" s="9">
        <f>G12+G13</f>
        <v>31930</v>
      </c>
    </row>
    <row r="12" spans="1:7" ht="30" x14ac:dyDescent="0.25">
      <c r="A12" s="66" t="s">
        <v>5</v>
      </c>
      <c r="B12" s="2" t="s">
        <v>203</v>
      </c>
      <c r="C12" s="2" t="s">
        <v>205</v>
      </c>
      <c r="D12" s="2" t="s">
        <v>213</v>
      </c>
      <c r="E12" s="11">
        <v>15930</v>
      </c>
      <c r="F12" s="11">
        <v>15930</v>
      </c>
      <c r="G12" s="11">
        <v>17930</v>
      </c>
    </row>
    <row r="13" spans="1:7" ht="30" x14ac:dyDescent="0.25">
      <c r="A13" s="66" t="s">
        <v>8</v>
      </c>
      <c r="B13" s="2" t="s">
        <v>204</v>
      </c>
      <c r="C13" s="2" t="s">
        <v>206</v>
      </c>
      <c r="D13" s="2" t="s">
        <v>358</v>
      </c>
      <c r="E13" s="11">
        <v>11945</v>
      </c>
      <c r="F13" s="11">
        <v>11945</v>
      </c>
      <c r="G13" s="11">
        <v>14000</v>
      </c>
    </row>
    <row r="14" spans="1:7" x14ac:dyDescent="0.25">
      <c r="A14" s="144" t="s">
        <v>332</v>
      </c>
      <c r="B14" s="144"/>
      <c r="C14" s="144"/>
      <c r="D14" s="144"/>
      <c r="E14" s="6">
        <f t="shared" ref="E14:G14" si="2">E15</f>
        <v>17665</v>
      </c>
      <c r="F14" s="6">
        <f t="shared" si="2"/>
        <v>19565</v>
      </c>
      <c r="G14" s="6">
        <f t="shared" si="2"/>
        <v>8365</v>
      </c>
    </row>
    <row r="15" spans="1:7" x14ac:dyDescent="0.25">
      <c r="A15" s="124" t="s">
        <v>333</v>
      </c>
      <c r="B15" s="125"/>
      <c r="C15" s="125"/>
      <c r="D15" s="126"/>
      <c r="E15" s="7">
        <f>E16</f>
        <v>17665</v>
      </c>
      <c r="F15" s="7">
        <f>F16</f>
        <v>19565</v>
      </c>
      <c r="G15" s="7">
        <f>G16</f>
        <v>8365</v>
      </c>
    </row>
    <row r="16" spans="1:7" ht="90" x14ac:dyDescent="0.25">
      <c r="A16" s="68" t="s">
        <v>5</v>
      </c>
      <c r="B16" s="12" t="s">
        <v>377</v>
      </c>
      <c r="C16" s="13" t="s">
        <v>328</v>
      </c>
      <c r="D16" s="13" t="s">
        <v>359</v>
      </c>
      <c r="E16" s="11">
        <v>17665</v>
      </c>
      <c r="F16" s="11">
        <v>19565</v>
      </c>
      <c r="G16" s="11">
        <v>8365</v>
      </c>
    </row>
    <row r="17" spans="1:7" x14ac:dyDescent="0.25">
      <c r="A17" s="144" t="s">
        <v>153</v>
      </c>
      <c r="B17" s="144"/>
      <c r="C17" s="144"/>
      <c r="D17" s="144"/>
      <c r="E17" s="14">
        <f>E18+E25+E29+E34+E36</f>
        <v>1908240</v>
      </c>
      <c r="F17" s="91">
        <f>F18+F25+F29+F34+F36+F39+F42</f>
        <v>1978739</v>
      </c>
      <c r="G17" s="91">
        <f>G18+G25+G29+G34+G36+G39+G42</f>
        <v>2494797</v>
      </c>
    </row>
    <row r="18" spans="1:7" x14ac:dyDescent="0.25">
      <c r="A18" s="112" t="s">
        <v>15</v>
      </c>
      <c r="B18" s="112"/>
      <c r="C18" s="112"/>
      <c r="D18" s="112"/>
      <c r="E18" s="15">
        <f>E19+E20+E21</f>
        <v>1102640</v>
      </c>
      <c r="F18" s="90">
        <f>F19+F20+F21</f>
        <v>1170639</v>
      </c>
      <c r="G18" s="90">
        <f>G19+G20+G21</f>
        <v>1688217</v>
      </c>
    </row>
    <row r="19" spans="1:7" ht="180" x14ac:dyDescent="0.25">
      <c r="A19" s="66" t="s">
        <v>5</v>
      </c>
      <c r="B19" s="1" t="s">
        <v>154</v>
      </c>
      <c r="C19" s="1" t="s">
        <v>521</v>
      </c>
      <c r="D19" s="2" t="s">
        <v>306</v>
      </c>
      <c r="E19" s="16">
        <v>996640</v>
      </c>
      <c r="F19" s="16">
        <v>1096639</v>
      </c>
      <c r="G19" s="16">
        <v>1604217</v>
      </c>
    </row>
    <row r="20" spans="1:7" ht="75" x14ac:dyDescent="0.25">
      <c r="A20" s="66" t="s">
        <v>8</v>
      </c>
      <c r="B20" s="1" t="s">
        <v>16</v>
      </c>
      <c r="C20" s="1" t="s">
        <v>17</v>
      </c>
      <c r="D20" s="2" t="s">
        <v>155</v>
      </c>
      <c r="E20" s="16">
        <v>66000</v>
      </c>
      <c r="F20" s="16">
        <v>30000</v>
      </c>
      <c r="G20" s="16">
        <v>40000</v>
      </c>
    </row>
    <row r="21" spans="1:7" x14ac:dyDescent="0.25">
      <c r="A21" s="66" t="s">
        <v>18</v>
      </c>
      <c r="B21" s="1" t="s">
        <v>156</v>
      </c>
      <c r="C21" s="158" t="s">
        <v>19</v>
      </c>
      <c r="D21" s="159" t="s">
        <v>307</v>
      </c>
      <c r="E21" s="162">
        <v>40000</v>
      </c>
      <c r="F21" s="162">
        <v>44000</v>
      </c>
      <c r="G21" s="162">
        <v>44000</v>
      </c>
    </row>
    <row r="22" spans="1:7" x14ac:dyDescent="0.25">
      <c r="A22" s="66"/>
      <c r="B22" s="1" t="s">
        <v>20</v>
      </c>
      <c r="C22" s="158"/>
      <c r="D22" s="159"/>
      <c r="E22" s="162"/>
      <c r="F22" s="162"/>
      <c r="G22" s="162"/>
    </row>
    <row r="23" spans="1:7" x14ac:dyDescent="0.25">
      <c r="A23" s="66"/>
      <c r="B23" s="1" t="s">
        <v>21</v>
      </c>
      <c r="C23" s="158"/>
      <c r="D23" s="159"/>
      <c r="E23" s="162"/>
      <c r="F23" s="162"/>
      <c r="G23" s="162"/>
    </row>
    <row r="24" spans="1:7" x14ac:dyDescent="0.25">
      <c r="A24" s="66"/>
      <c r="B24" s="1" t="s">
        <v>22</v>
      </c>
      <c r="C24" s="158"/>
      <c r="D24" s="159"/>
      <c r="E24" s="162"/>
      <c r="F24" s="162"/>
      <c r="G24" s="162"/>
    </row>
    <row r="25" spans="1:7" x14ac:dyDescent="0.25">
      <c r="A25" s="112" t="s">
        <v>23</v>
      </c>
      <c r="B25" s="112"/>
      <c r="C25" s="112"/>
      <c r="D25" s="112"/>
      <c r="E25" s="15">
        <f>E26+E28</f>
        <v>275000</v>
      </c>
      <c r="F25" s="15">
        <f>F26+F28</f>
        <v>245000</v>
      </c>
      <c r="G25" s="15">
        <f>G26+G28</f>
        <v>255000</v>
      </c>
    </row>
    <row r="26" spans="1:7" x14ac:dyDescent="0.25">
      <c r="A26" s="157" t="s">
        <v>5</v>
      </c>
      <c r="B26" s="1" t="s">
        <v>24</v>
      </c>
      <c r="C26" s="158" t="s">
        <v>25</v>
      </c>
      <c r="D26" s="159" t="s">
        <v>26</v>
      </c>
      <c r="E26" s="162">
        <v>75000</v>
      </c>
      <c r="F26" s="162">
        <v>75000</v>
      </c>
      <c r="G26" s="162">
        <v>85000</v>
      </c>
    </row>
    <row r="27" spans="1:7" ht="45" x14ac:dyDescent="0.25">
      <c r="A27" s="157"/>
      <c r="B27" s="1" t="s">
        <v>27</v>
      </c>
      <c r="C27" s="158"/>
      <c r="D27" s="159"/>
      <c r="E27" s="162"/>
      <c r="F27" s="162"/>
      <c r="G27" s="162"/>
    </row>
    <row r="28" spans="1:7" ht="30" x14ac:dyDescent="0.25">
      <c r="A28" s="66" t="s">
        <v>8</v>
      </c>
      <c r="B28" s="1" t="s">
        <v>6</v>
      </c>
      <c r="C28" s="1" t="s">
        <v>399</v>
      </c>
      <c r="D28" s="2" t="s">
        <v>28</v>
      </c>
      <c r="E28" s="16">
        <v>200000</v>
      </c>
      <c r="F28" s="16">
        <v>170000</v>
      </c>
      <c r="G28" s="16">
        <v>170000</v>
      </c>
    </row>
    <row r="29" spans="1:7" x14ac:dyDescent="0.25">
      <c r="A29" s="112" t="s">
        <v>29</v>
      </c>
      <c r="B29" s="112"/>
      <c r="C29" s="112"/>
      <c r="D29" s="112"/>
      <c r="E29" s="17">
        <f>SUM(E30:E33)</f>
        <v>448000</v>
      </c>
      <c r="F29" s="17">
        <f>SUM(F30:F33)</f>
        <v>461000</v>
      </c>
      <c r="G29" s="17">
        <f>SUM(G30:G33)</f>
        <v>451000</v>
      </c>
    </row>
    <row r="30" spans="1:7" ht="75" x14ac:dyDescent="0.25">
      <c r="A30" s="66" t="s">
        <v>5</v>
      </c>
      <c r="B30" s="1" t="s">
        <v>30</v>
      </c>
      <c r="C30" s="1" t="s">
        <v>31</v>
      </c>
      <c r="D30" s="2" t="s">
        <v>308</v>
      </c>
      <c r="E30" s="18">
        <v>20000</v>
      </c>
      <c r="F30" s="18">
        <v>20000</v>
      </c>
      <c r="G30" s="18">
        <v>10000</v>
      </c>
    </row>
    <row r="31" spans="1:7" ht="60" x14ac:dyDescent="0.25">
      <c r="A31" s="66" t="s">
        <v>8</v>
      </c>
      <c r="B31" s="1" t="s">
        <v>32</v>
      </c>
      <c r="C31" s="1" t="s">
        <v>33</v>
      </c>
      <c r="D31" s="2" t="s">
        <v>34</v>
      </c>
      <c r="E31" s="18">
        <v>25000</v>
      </c>
      <c r="F31" s="18">
        <v>25000</v>
      </c>
      <c r="G31" s="18">
        <v>25000</v>
      </c>
    </row>
    <row r="32" spans="1:7" ht="105" x14ac:dyDescent="0.25">
      <c r="A32" s="66" t="s">
        <v>18</v>
      </c>
      <c r="B32" s="1" t="s">
        <v>35</v>
      </c>
      <c r="C32" s="1" t="s">
        <v>36</v>
      </c>
      <c r="D32" s="2" t="s">
        <v>360</v>
      </c>
      <c r="E32" s="18">
        <v>397000</v>
      </c>
      <c r="F32" s="18">
        <v>410000</v>
      </c>
      <c r="G32" s="18">
        <v>410000</v>
      </c>
    </row>
    <row r="33" spans="1:7" ht="75" x14ac:dyDescent="0.25">
      <c r="A33" s="66" t="s">
        <v>37</v>
      </c>
      <c r="B33" s="1" t="s">
        <v>309</v>
      </c>
      <c r="C33" s="1" t="s">
        <v>234</v>
      </c>
      <c r="D33" s="2" t="s">
        <v>157</v>
      </c>
      <c r="E33" s="18">
        <v>6000</v>
      </c>
      <c r="F33" s="18">
        <v>6000</v>
      </c>
      <c r="G33" s="18">
        <v>6000</v>
      </c>
    </row>
    <row r="34" spans="1:7" x14ac:dyDescent="0.25">
      <c r="A34" s="112" t="s">
        <v>38</v>
      </c>
      <c r="B34" s="112"/>
      <c r="C34" s="112"/>
      <c r="D34" s="112"/>
      <c r="E34" s="17">
        <f>E35</f>
        <v>2600</v>
      </c>
      <c r="F34" s="17">
        <f>F35</f>
        <v>2600</v>
      </c>
      <c r="G34" s="17">
        <f>G35</f>
        <v>2600</v>
      </c>
    </row>
    <row r="35" spans="1:7" ht="120" x14ac:dyDescent="0.25">
      <c r="A35" s="66" t="s">
        <v>5</v>
      </c>
      <c r="B35" s="1" t="s">
        <v>39</v>
      </c>
      <c r="C35" s="1" t="s">
        <v>40</v>
      </c>
      <c r="D35" s="2" t="s">
        <v>310</v>
      </c>
      <c r="E35" s="18">
        <v>2600</v>
      </c>
      <c r="F35" s="18">
        <v>2600</v>
      </c>
      <c r="G35" s="18">
        <v>2600</v>
      </c>
    </row>
    <row r="36" spans="1:7" x14ac:dyDescent="0.25">
      <c r="A36" s="112" t="s">
        <v>339</v>
      </c>
      <c r="B36" s="112"/>
      <c r="C36" s="112"/>
      <c r="D36" s="112"/>
      <c r="E36" s="17">
        <f>E37+E38</f>
        <v>80000</v>
      </c>
      <c r="F36" s="17">
        <f>F37+F38</f>
        <v>80000</v>
      </c>
      <c r="G36" s="17">
        <f>G37+G38</f>
        <v>77780</v>
      </c>
    </row>
    <row r="37" spans="1:7" ht="30" x14ac:dyDescent="0.25">
      <c r="A37" s="66" t="s">
        <v>5</v>
      </c>
      <c r="B37" s="1" t="s">
        <v>340</v>
      </c>
      <c r="C37" s="1" t="s">
        <v>341</v>
      </c>
      <c r="D37" s="106" t="s">
        <v>355</v>
      </c>
      <c r="E37" s="18">
        <v>70000</v>
      </c>
      <c r="F37" s="18">
        <v>70000</v>
      </c>
      <c r="G37" s="18">
        <v>70000</v>
      </c>
    </row>
    <row r="38" spans="1:7" ht="30" x14ac:dyDescent="0.25">
      <c r="A38" s="66" t="s">
        <v>8</v>
      </c>
      <c r="B38" s="1" t="s">
        <v>210</v>
      </c>
      <c r="C38" s="1" t="s">
        <v>342</v>
      </c>
      <c r="D38" s="107"/>
      <c r="E38" s="18">
        <v>10000</v>
      </c>
      <c r="F38" s="18">
        <v>10000</v>
      </c>
      <c r="G38" s="18">
        <v>7780</v>
      </c>
    </row>
    <row r="39" spans="1:7" x14ac:dyDescent="0.25">
      <c r="A39" s="138" t="s">
        <v>463</v>
      </c>
      <c r="B39" s="139"/>
      <c r="C39" s="139"/>
      <c r="D39" s="140"/>
      <c r="E39" s="17">
        <f>E40</f>
        <v>0</v>
      </c>
      <c r="F39" s="17">
        <f>SUM(F40:F41)</f>
        <v>7000</v>
      </c>
      <c r="G39" s="17">
        <f>SUM(G40:G41)</f>
        <v>7600</v>
      </c>
    </row>
    <row r="40" spans="1:7" ht="30" x14ac:dyDescent="0.25">
      <c r="A40" s="66" t="s">
        <v>5</v>
      </c>
      <c r="B40" s="1" t="s">
        <v>467</v>
      </c>
      <c r="C40" s="1" t="s">
        <v>465</v>
      </c>
      <c r="D40" s="106" t="s">
        <v>493</v>
      </c>
      <c r="E40" s="18">
        <v>0</v>
      </c>
      <c r="F40" s="18">
        <v>4950</v>
      </c>
      <c r="G40" s="18">
        <v>5550</v>
      </c>
    </row>
    <row r="41" spans="1:7" ht="46.5" customHeight="1" x14ac:dyDescent="0.25">
      <c r="A41" s="66" t="s">
        <v>8</v>
      </c>
      <c r="B41" s="1" t="s">
        <v>464</v>
      </c>
      <c r="C41" s="1" t="s">
        <v>466</v>
      </c>
      <c r="D41" s="107"/>
      <c r="E41" s="18">
        <v>0</v>
      </c>
      <c r="F41" s="18">
        <v>2050</v>
      </c>
      <c r="G41" s="18">
        <v>2050</v>
      </c>
    </row>
    <row r="42" spans="1:7" x14ac:dyDescent="0.25">
      <c r="A42" s="138" t="s">
        <v>472</v>
      </c>
      <c r="B42" s="139"/>
      <c r="C42" s="139"/>
      <c r="D42" s="140"/>
      <c r="E42" s="17">
        <v>0</v>
      </c>
      <c r="F42" s="17">
        <f>F43</f>
        <v>12500</v>
      </c>
      <c r="G42" s="17">
        <f>G43</f>
        <v>12600</v>
      </c>
    </row>
    <row r="43" spans="1:7" ht="38.25" customHeight="1" x14ac:dyDescent="0.25">
      <c r="A43" s="66" t="s">
        <v>5</v>
      </c>
      <c r="B43" s="1" t="s">
        <v>443</v>
      </c>
      <c r="C43" s="1" t="s">
        <v>473</v>
      </c>
      <c r="D43" s="94" t="s">
        <v>494</v>
      </c>
      <c r="E43" s="18">
        <v>0</v>
      </c>
      <c r="F43" s="18">
        <v>12500</v>
      </c>
      <c r="G43" s="18">
        <v>12600</v>
      </c>
    </row>
    <row r="44" spans="1:7" x14ac:dyDescent="0.25">
      <c r="A44" s="144" t="s">
        <v>41</v>
      </c>
      <c r="B44" s="144"/>
      <c r="C44" s="144"/>
      <c r="D44" s="144"/>
      <c r="E44" s="19">
        <f>E45+E57+E61+E65</f>
        <v>304527</v>
      </c>
      <c r="F44" s="19">
        <f>F45+F57+F61+F65</f>
        <v>327586</v>
      </c>
      <c r="G44" s="19">
        <f>G45+G57+G61+G65</f>
        <v>305261</v>
      </c>
    </row>
    <row r="45" spans="1:7" x14ac:dyDescent="0.25">
      <c r="A45" s="112" t="s">
        <v>283</v>
      </c>
      <c r="B45" s="112"/>
      <c r="C45" s="112"/>
      <c r="D45" s="112"/>
      <c r="E45" s="17">
        <f>E46+E50+E54</f>
        <v>232200</v>
      </c>
      <c r="F45" s="17">
        <f>F46+F50+F54</f>
        <v>243259</v>
      </c>
      <c r="G45" s="17">
        <f>G46+G50+G54</f>
        <v>223259</v>
      </c>
    </row>
    <row r="46" spans="1:7" x14ac:dyDescent="0.25">
      <c r="A46" s="69"/>
      <c r="B46" s="8" t="s">
        <v>132</v>
      </c>
      <c r="C46" s="8"/>
      <c r="D46" s="8"/>
      <c r="E46" s="20">
        <f>E47+E48+E49</f>
        <v>82000</v>
      </c>
      <c r="F46" s="20">
        <f>F47+F48+F49</f>
        <v>82000</v>
      </c>
      <c r="G46" s="20">
        <f>G47+G48+G49</f>
        <v>65000</v>
      </c>
    </row>
    <row r="47" spans="1:7" ht="30" x14ac:dyDescent="0.25">
      <c r="A47" s="66" t="s">
        <v>5</v>
      </c>
      <c r="B47" s="2" t="s">
        <v>6</v>
      </c>
      <c r="C47" s="2" t="s">
        <v>400</v>
      </c>
      <c r="D47" s="2" t="s">
        <v>7</v>
      </c>
      <c r="E47" s="18">
        <v>35000</v>
      </c>
      <c r="F47" s="18">
        <v>35000</v>
      </c>
      <c r="G47" s="18">
        <v>27000</v>
      </c>
    </row>
    <row r="48" spans="1:7" ht="30" x14ac:dyDescent="0.25">
      <c r="A48" s="66" t="s">
        <v>8</v>
      </c>
      <c r="B48" s="2" t="s">
        <v>284</v>
      </c>
      <c r="C48" s="2" t="s">
        <v>285</v>
      </c>
      <c r="D48" s="2" t="s">
        <v>286</v>
      </c>
      <c r="E48" s="18">
        <v>40000</v>
      </c>
      <c r="F48" s="18">
        <v>40000</v>
      </c>
      <c r="G48" s="18">
        <v>29000</v>
      </c>
    </row>
    <row r="49" spans="1:7" ht="45" x14ac:dyDescent="0.25">
      <c r="A49" s="66" t="s">
        <v>18</v>
      </c>
      <c r="B49" s="1" t="s">
        <v>42</v>
      </c>
      <c r="C49" s="1" t="s">
        <v>522</v>
      </c>
      <c r="D49" s="2" t="s">
        <v>44</v>
      </c>
      <c r="E49" s="18">
        <v>7000</v>
      </c>
      <c r="F49" s="18">
        <v>7000</v>
      </c>
      <c r="G49" s="18">
        <v>9000</v>
      </c>
    </row>
    <row r="50" spans="1:7" x14ac:dyDescent="0.25">
      <c r="A50" s="69"/>
      <c r="B50" s="21" t="s">
        <v>133</v>
      </c>
      <c r="C50" s="1"/>
      <c r="D50" s="2"/>
      <c r="E50" s="20">
        <f>E51+E52+E53</f>
        <v>117600</v>
      </c>
      <c r="F50" s="20">
        <f>F51+F52+F53</f>
        <v>128659</v>
      </c>
      <c r="G50" s="20">
        <f>G51+G52+G53</f>
        <v>125659</v>
      </c>
    </row>
    <row r="51" spans="1:7" ht="45" x14ac:dyDescent="0.25">
      <c r="A51" s="41" t="s">
        <v>5</v>
      </c>
      <c r="B51" s="10" t="s">
        <v>9</v>
      </c>
      <c r="C51" s="22" t="s">
        <v>495</v>
      </c>
      <c r="D51" s="10" t="s">
        <v>10</v>
      </c>
      <c r="E51" s="18">
        <v>65000</v>
      </c>
      <c r="F51" s="18">
        <v>74059</v>
      </c>
      <c r="G51" s="18">
        <v>77059</v>
      </c>
    </row>
    <row r="52" spans="1:7" ht="60" x14ac:dyDescent="0.25">
      <c r="A52" s="41" t="s">
        <v>8</v>
      </c>
      <c r="B52" s="10" t="s">
        <v>287</v>
      </c>
      <c r="C52" s="22" t="s">
        <v>289</v>
      </c>
      <c r="D52" s="10" t="s">
        <v>288</v>
      </c>
      <c r="E52" s="18">
        <v>46600</v>
      </c>
      <c r="F52" s="18">
        <v>48600</v>
      </c>
      <c r="G52" s="18">
        <v>44600</v>
      </c>
    </row>
    <row r="53" spans="1:7" ht="30" x14ac:dyDescent="0.25">
      <c r="A53" s="41" t="s">
        <v>18</v>
      </c>
      <c r="B53" s="10" t="s">
        <v>290</v>
      </c>
      <c r="C53" s="22" t="s">
        <v>343</v>
      </c>
      <c r="D53" s="10" t="s">
        <v>14</v>
      </c>
      <c r="E53" s="18">
        <v>6000</v>
      </c>
      <c r="F53" s="18">
        <v>6000</v>
      </c>
      <c r="G53" s="18">
        <v>4000</v>
      </c>
    </row>
    <row r="54" spans="1:7" x14ac:dyDescent="0.25">
      <c r="A54" s="41"/>
      <c r="B54" s="23" t="s">
        <v>13</v>
      </c>
      <c r="C54" s="22"/>
      <c r="D54" s="10"/>
      <c r="E54" s="20">
        <f>E55+E56</f>
        <v>32600</v>
      </c>
      <c r="F54" s="20">
        <f>F55+F56</f>
        <v>32600</v>
      </c>
      <c r="G54" s="20">
        <f>G55+G56</f>
        <v>32600</v>
      </c>
    </row>
    <row r="55" spans="1:7" ht="30" x14ac:dyDescent="0.25">
      <c r="A55" s="41" t="s">
        <v>5</v>
      </c>
      <c r="B55" s="10" t="s">
        <v>291</v>
      </c>
      <c r="C55" s="22" t="s">
        <v>292</v>
      </c>
      <c r="D55" s="10" t="s">
        <v>12</v>
      </c>
      <c r="E55" s="18">
        <v>30000</v>
      </c>
      <c r="F55" s="18">
        <v>30000</v>
      </c>
      <c r="G55" s="18">
        <v>30000</v>
      </c>
    </row>
    <row r="56" spans="1:7" ht="30" x14ac:dyDescent="0.25">
      <c r="A56" s="41" t="s">
        <v>8</v>
      </c>
      <c r="B56" s="10" t="s">
        <v>13</v>
      </c>
      <c r="C56" s="22" t="s">
        <v>293</v>
      </c>
      <c r="D56" s="10" t="s">
        <v>14</v>
      </c>
      <c r="E56" s="18">
        <v>2600</v>
      </c>
      <c r="F56" s="18">
        <v>2600</v>
      </c>
      <c r="G56" s="18">
        <v>2600</v>
      </c>
    </row>
    <row r="57" spans="1:7" x14ac:dyDescent="0.25">
      <c r="A57" s="199" t="s">
        <v>294</v>
      </c>
      <c r="B57" s="200"/>
      <c r="C57" s="200"/>
      <c r="D57" s="201"/>
      <c r="E57" s="17">
        <f>E58+E59+E60</f>
        <v>14000</v>
      </c>
      <c r="F57" s="17">
        <f>F58+F59+F60</f>
        <v>20000</v>
      </c>
      <c r="G57" s="17">
        <f>G58+G59+G60</f>
        <v>17000</v>
      </c>
    </row>
    <row r="58" spans="1:7" ht="45" x14ac:dyDescent="0.25">
      <c r="A58" s="66" t="s">
        <v>5</v>
      </c>
      <c r="B58" s="1" t="s">
        <v>235</v>
      </c>
      <c r="C58" s="1" t="s">
        <v>236</v>
      </c>
      <c r="D58" s="2" t="s">
        <v>241</v>
      </c>
      <c r="E58" s="18">
        <v>4000</v>
      </c>
      <c r="F58" s="18">
        <v>10000</v>
      </c>
      <c r="G58" s="18">
        <v>7000</v>
      </c>
    </row>
    <row r="59" spans="1:7" ht="60" x14ac:dyDescent="0.25">
      <c r="A59" s="66" t="s">
        <v>8</v>
      </c>
      <c r="B59" s="1" t="s">
        <v>237</v>
      </c>
      <c r="C59" s="1" t="s">
        <v>344</v>
      </c>
      <c r="D59" s="24" t="s">
        <v>238</v>
      </c>
      <c r="E59" s="18">
        <v>8000</v>
      </c>
      <c r="F59" s="18">
        <v>8000</v>
      </c>
      <c r="G59" s="18">
        <v>8000</v>
      </c>
    </row>
    <row r="60" spans="1:7" ht="45" x14ac:dyDescent="0.25">
      <c r="A60" s="66" t="s">
        <v>18</v>
      </c>
      <c r="B60" s="2" t="s">
        <v>239</v>
      </c>
      <c r="C60" s="1" t="s">
        <v>240</v>
      </c>
      <c r="D60" s="25" t="s">
        <v>253</v>
      </c>
      <c r="E60" s="18">
        <v>2000</v>
      </c>
      <c r="F60" s="18">
        <v>2000</v>
      </c>
      <c r="G60" s="18">
        <v>2000</v>
      </c>
    </row>
    <row r="61" spans="1:7" x14ac:dyDescent="0.25">
      <c r="A61" s="202" t="s">
        <v>297</v>
      </c>
      <c r="B61" s="202"/>
      <c r="C61" s="202"/>
      <c r="D61" s="202"/>
      <c r="E61" s="17">
        <f>E62+E63+E64</f>
        <v>17327</v>
      </c>
      <c r="F61" s="17">
        <f>F62+F63+F64</f>
        <v>23327</v>
      </c>
      <c r="G61" s="17">
        <f>G62+G63+G64</f>
        <v>24002</v>
      </c>
    </row>
    <row r="62" spans="1:7" ht="30" x14ac:dyDescent="0.25">
      <c r="A62" s="41" t="s">
        <v>5</v>
      </c>
      <c r="B62" s="22" t="s">
        <v>42</v>
      </c>
      <c r="C62" s="22" t="s">
        <v>43</v>
      </c>
      <c r="D62" s="115" t="s">
        <v>49</v>
      </c>
      <c r="E62" s="18">
        <v>1327</v>
      </c>
      <c r="F62" s="18">
        <v>1327</v>
      </c>
      <c r="G62" s="18">
        <v>2002</v>
      </c>
    </row>
    <row r="63" spans="1:7" x14ac:dyDescent="0.25">
      <c r="A63" s="41" t="s">
        <v>8</v>
      </c>
      <c r="B63" s="22" t="s">
        <v>47</v>
      </c>
      <c r="C63" s="22" t="s">
        <v>48</v>
      </c>
      <c r="D63" s="186"/>
      <c r="E63" s="18">
        <v>6000</v>
      </c>
      <c r="F63" s="18">
        <v>12000</v>
      </c>
      <c r="G63" s="18">
        <v>12000</v>
      </c>
    </row>
    <row r="64" spans="1:7" ht="45" x14ac:dyDescent="0.25">
      <c r="A64" s="41" t="s">
        <v>18</v>
      </c>
      <c r="B64" s="22" t="s">
        <v>50</v>
      </c>
      <c r="C64" s="22" t="s">
        <v>51</v>
      </c>
      <c r="D64" s="10" t="s">
        <v>52</v>
      </c>
      <c r="E64" s="18">
        <v>10000</v>
      </c>
      <c r="F64" s="18">
        <v>10000</v>
      </c>
      <c r="G64" s="18">
        <v>10000</v>
      </c>
    </row>
    <row r="65" spans="1:7" x14ac:dyDescent="0.25">
      <c r="A65" s="202" t="s">
        <v>295</v>
      </c>
      <c r="B65" s="202"/>
      <c r="C65" s="202"/>
      <c r="D65" s="202"/>
      <c r="E65" s="17">
        <f>E66+E67</f>
        <v>41000</v>
      </c>
      <c r="F65" s="17">
        <f>F66+F67</f>
        <v>41000</v>
      </c>
      <c r="G65" s="17">
        <f>G66+G67</f>
        <v>41000</v>
      </c>
    </row>
    <row r="66" spans="1:7" ht="30" x14ac:dyDescent="0.25">
      <c r="A66" s="41" t="s">
        <v>5</v>
      </c>
      <c r="B66" s="22" t="s">
        <v>42</v>
      </c>
      <c r="C66" s="22" t="s">
        <v>296</v>
      </c>
      <c r="D66" s="106" t="s">
        <v>361</v>
      </c>
      <c r="E66" s="18">
        <v>6000</v>
      </c>
      <c r="F66" s="18">
        <v>6000</v>
      </c>
      <c r="G66" s="18">
        <v>6000</v>
      </c>
    </row>
    <row r="67" spans="1:7" x14ac:dyDescent="0.25">
      <c r="A67" s="66" t="s">
        <v>8</v>
      </c>
      <c r="B67" s="1" t="s">
        <v>45</v>
      </c>
      <c r="C67" s="1" t="s">
        <v>46</v>
      </c>
      <c r="D67" s="107"/>
      <c r="E67" s="18">
        <v>35000</v>
      </c>
      <c r="F67" s="18">
        <v>35000</v>
      </c>
      <c r="G67" s="18">
        <v>35000</v>
      </c>
    </row>
    <row r="68" spans="1:7" x14ac:dyDescent="0.25">
      <c r="A68" s="144" t="s">
        <v>53</v>
      </c>
      <c r="B68" s="144"/>
      <c r="C68" s="144"/>
      <c r="D68" s="144"/>
      <c r="E68" s="19">
        <f>E69</f>
        <v>18400</v>
      </c>
      <c r="F68" s="19">
        <f>F69</f>
        <v>18400</v>
      </c>
      <c r="G68" s="19">
        <f>G69</f>
        <v>18400</v>
      </c>
    </row>
    <row r="69" spans="1:7" x14ac:dyDescent="0.25">
      <c r="A69" s="112" t="s">
        <v>54</v>
      </c>
      <c r="B69" s="112"/>
      <c r="C69" s="112"/>
      <c r="D69" s="112"/>
      <c r="E69" s="17">
        <f>E70+E71</f>
        <v>18400</v>
      </c>
      <c r="F69" s="17">
        <f>F70+F71</f>
        <v>18400</v>
      </c>
      <c r="G69" s="17">
        <f>G70+G71</f>
        <v>18400</v>
      </c>
    </row>
    <row r="70" spans="1:7" ht="60" x14ac:dyDescent="0.25">
      <c r="A70" s="66" t="s">
        <v>5</v>
      </c>
      <c r="B70" s="1" t="s">
        <v>55</v>
      </c>
      <c r="C70" s="1" t="s">
        <v>56</v>
      </c>
      <c r="D70" s="2" t="s">
        <v>356</v>
      </c>
      <c r="E70" s="18">
        <v>6000</v>
      </c>
      <c r="F70" s="18">
        <v>6000</v>
      </c>
      <c r="G70" s="18">
        <v>6000</v>
      </c>
    </row>
    <row r="71" spans="1:7" ht="105" x14ac:dyDescent="0.25">
      <c r="A71" s="66" t="s">
        <v>8</v>
      </c>
      <c r="B71" s="1" t="s">
        <v>354</v>
      </c>
      <c r="C71" s="1" t="s">
        <v>313</v>
      </c>
      <c r="D71" s="2" t="s">
        <v>401</v>
      </c>
      <c r="E71" s="18">
        <v>12400</v>
      </c>
      <c r="F71" s="18">
        <v>12400</v>
      </c>
      <c r="G71" s="18">
        <v>12400</v>
      </c>
    </row>
    <row r="72" spans="1:7" x14ac:dyDescent="0.25">
      <c r="A72" s="144" t="s">
        <v>57</v>
      </c>
      <c r="B72" s="144"/>
      <c r="C72" s="144"/>
      <c r="D72" s="144"/>
      <c r="E72" s="19">
        <f>E73+E96+E100+E103+E105+E109+E111</f>
        <v>1287470</v>
      </c>
      <c r="F72" s="19">
        <f>F73+F96+F100+F103+F105+F109+F111+F113+F115+F117+F107</f>
        <v>2258809</v>
      </c>
      <c r="G72" s="19">
        <f>G73+G96+G100+G103+G105+G109+G111+G113+G115+G117+G107+G119</f>
        <v>1932056</v>
      </c>
    </row>
    <row r="73" spans="1:7" x14ac:dyDescent="0.25">
      <c r="A73" s="112" t="s">
        <v>58</v>
      </c>
      <c r="B73" s="112"/>
      <c r="C73" s="112"/>
      <c r="D73" s="112"/>
      <c r="E73" s="17">
        <f>E74+E78+E82+E90+E92+E94</f>
        <v>880870</v>
      </c>
      <c r="F73" s="95">
        <f>F74+F78+F82+F90+F92+F94</f>
        <v>1129974</v>
      </c>
      <c r="G73" s="95">
        <f>G74+G78+G82+G90+G92+G94</f>
        <v>816699</v>
      </c>
    </row>
    <row r="74" spans="1:7" ht="33.75" customHeight="1" x14ac:dyDescent="0.25">
      <c r="A74" s="70" t="s">
        <v>5</v>
      </c>
      <c r="B74" s="65" t="s">
        <v>59</v>
      </c>
      <c r="C74" s="113" t="s">
        <v>489</v>
      </c>
      <c r="D74" s="115" t="s">
        <v>373</v>
      </c>
      <c r="E74" s="118">
        <v>526770</v>
      </c>
      <c r="F74" s="118">
        <v>503140</v>
      </c>
      <c r="G74" s="118">
        <v>49359</v>
      </c>
    </row>
    <row r="75" spans="1:7" ht="33.75" customHeight="1" x14ac:dyDescent="0.25">
      <c r="A75" s="41" t="s">
        <v>60</v>
      </c>
      <c r="B75" s="22" t="s">
        <v>370</v>
      </c>
      <c r="C75" s="114"/>
      <c r="D75" s="116"/>
      <c r="E75" s="163"/>
      <c r="F75" s="163"/>
      <c r="G75" s="163"/>
    </row>
    <row r="76" spans="1:7" ht="33.75" customHeight="1" x14ac:dyDescent="0.25">
      <c r="A76" s="41" t="s">
        <v>61</v>
      </c>
      <c r="B76" s="22" t="s">
        <v>372</v>
      </c>
      <c r="C76" s="114"/>
      <c r="D76" s="116"/>
      <c r="E76" s="163"/>
      <c r="F76" s="163"/>
      <c r="G76" s="163"/>
    </row>
    <row r="77" spans="1:7" ht="33.75" customHeight="1" x14ac:dyDescent="0.25">
      <c r="A77" s="80" t="s">
        <v>371</v>
      </c>
      <c r="B77" s="22" t="s">
        <v>437</v>
      </c>
      <c r="C77" s="114"/>
      <c r="D77" s="116"/>
      <c r="E77" s="163"/>
      <c r="F77" s="163"/>
      <c r="G77" s="163"/>
    </row>
    <row r="78" spans="1:7" x14ac:dyDescent="0.25">
      <c r="A78" s="70" t="s">
        <v>8</v>
      </c>
      <c r="B78" s="65" t="s">
        <v>64</v>
      </c>
      <c r="C78" s="127" t="s">
        <v>523</v>
      </c>
      <c r="D78" s="10"/>
      <c r="E78" s="118">
        <v>83180</v>
      </c>
      <c r="F78" s="118">
        <v>148941</v>
      </c>
      <c r="G78" s="118">
        <v>166191</v>
      </c>
    </row>
    <row r="79" spans="1:7" x14ac:dyDescent="0.25">
      <c r="A79" s="41" t="s">
        <v>338</v>
      </c>
      <c r="B79" s="22" t="s">
        <v>264</v>
      </c>
      <c r="C79" s="127"/>
      <c r="D79" s="10" t="s">
        <v>65</v>
      </c>
      <c r="E79" s="163"/>
      <c r="F79" s="163"/>
      <c r="G79" s="163"/>
    </row>
    <row r="80" spans="1:7" ht="30" x14ac:dyDescent="0.25">
      <c r="A80" s="80" t="s">
        <v>255</v>
      </c>
      <c r="B80" s="22" t="s">
        <v>66</v>
      </c>
      <c r="C80" s="127"/>
      <c r="D80" s="10" t="s">
        <v>67</v>
      </c>
      <c r="E80" s="163"/>
      <c r="F80" s="163"/>
      <c r="G80" s="163"/>
    </row>
    <row r="81" spans="1:7" ht="30" x14ac:dyDescent="0.25">
      <c r="A81" s="80" t="s">
        <v>397</v>
      </c>
      <c r="B81" s="22" t="s">
        <v>390</v>
      </c>
      <c r="C81" s="127"/>
      <c r="D81" s="10" t="s">
        <v>398</v>
      </c>
      <c r="E81" s="119"/>
      <c r="F81" s="119"/>
      <c r="G81" s="119"/>
    </row>
    <row r="82" spans="1:7" ht="15" customHeight="1" x14ac:dyDescent="0.25">
      <c r="A82" s="70" t="s">
        <v>18</v>
      </c>
      <c r="B82" s="65" t="s">
        <v>68</v>
      </c>
      <c r="C82" s="113" t="s">
        <v>524</v>
      </c>
      <c r="D82" s="10"/>
      <c r="E82" s="166">
        <v>231920</v>
      </c>
      <c r="F82" s="166">
        <v>434620</v>
      </c>
      <c r="G82" s="166">
        <v>557876</v>
      </c>
    </row>
    <row r="83" spans="1:7" ht="30" x14ac:dyDescent="0.25">
      <c r="A83" s="41" t="s">
        <v>256</v>
      </c>
      <c r="B83" s="22" t="s">
        <v>62</v>
      </c>
      <c r="C83" s="114"/>
      <c r="D83" s="10" t="s">
        <v>63</v>
      </c>
      <c r="E83" s="167"/>
      <c r="F83" s="167"/>
      <c r="G83" s="167"/>
    </row>
    <row r="84" spans="1:7" x14ac:dyDescent="0.25">
      <c r="A84" s="41" t="s">
        <v>69</v>
      </c>
      <c r="B84" s="22" t="s">
        <v>190</v>
      </c>
      <c r="C84" s="114"/>
      <c r="D84" s="10" t="s">
        <v>71</v>
      </c>
      <c r="E84" s="167"/>
      <c r="F84" s="167"/>
      <c r="G84" s="167"/>
    </row>
    <row r="85" spans="1:7" x14ac:dyDescent="0.25">
      <c r="A85" s="41" t="s">
        <v>70</v>
      </c>
      <c r="B85" s="22" t="s">
        <v>362</v>
      </c>
      <c r="C85" s="114"/>
      <c r="D85" s="10" t="s">
        <v>71</v>
      </c>
      <c r="E85" s="167"/>
      <c r="F85" s="167"/>
      <c r="G85" s="167"/>
    </row>
    <row r="86" spans="1:7" ht="30" x14ac:dyDescent="0.25">
      <c r="A86" s="41" t="s">
        <v>368</v>
      </c>
      <c r="B86" s="33" t="s">
        <v>428</v>
      </c>
      <c r="C86" s="114"/>
      <c r="D86" s="10" t="s">
        <v>71</v>
      </c>
      <c r="E86" s="167"/>
      <c r="F86" s="167"/>
      <c r="G86" s="167"/>
    </row>
    <row r="87" spans="1:7" x14ac:dyDescent="0.25">
      <c r="A87" s="41" t="s">
        <v>369</v>
      </c>
      <c r="B87" s="33" t="s">
        <v>430</v>
      </c>
      <c r="C87" s="114"/>
      <c r="D87" s="10" t="s">
        <v>71</v>
      </c>
      <c r="E87" s="167"/>
      <c r="F87" s="167"/>
      <c r="G87" s="167"/>
    </row>
    <row r="88" spans="1:7" ht="21" customHeight="1" x14ac:dyDescent="0.25">
      <c r="A88" s="41" t="s">
        <v>429</v>
      </c>
      <c r="B88" s="101" t="s">
        <v>515</v>
      </c>
      <c r="C88" s="114"/>
      <c r="D88" s="10" t="s">
        <v>71</v>
      </c>
      <c r="E88" s="167"/>
      <c r="F88" s="167"/>
      <c r="G88" s="167"/>
    </row>
    <row r="89" spans="1:7" ht="21" customHeight="1" x14ac:dyDescent="0.25">
      <c r="A89" s="105" t="s">
        <v>569</v>
      </c>
      <c r="B89" s="104" t="s">
        <v>568</v>
      </c>
      <c r="C89" s="114"/>
      <c r="D89" s="10" t="s">
        <v>71</v>
      </c>
      <c r="E89" s="168"/>
      <c r="F89" s="168"/>
      <c r="G89" s="168"/>
    </row>
    <row r="90" spans="1:7" x14ac:dyDescent="0.25">
      <c r="A90" s="74" t="s">
        <v>37</v>
      </c>
      <c r="B90" s="75" t="s">
        <v>73</v>
      </c>
      <c r="C90" s="114" t="s">
        <v>488</v>
      </c>
      <c r="D90" s="64"/>
      <c r="E90" s="20">
        <f>E91</f>
        <v>13000</v>
      </c>
      <c r="F90" s="20">
        <f>F91</f>
        <v>17273</v>
      </c>
      <c r="G90" s="20">
        <f>G91</f>
        <v>17273</v>
      </c>
    </row>
    <row r="91" spans="1:7" ht="30" x14ac:dyDescent="0.25">
      <c r="A91" s="76" t="s">
        <v>336</v>
      </c>
      <c r="B91" s="77" t="s">
        <v>435</v>
      </c>
      <c r="C91" s="114"/>
      <c r="D91" s="63" t="s">
        <v>71</v>
      </c>
      <c r="E91" s="26">
        <v>13000</v>
      </c>
      <c r="F91" s="26">
        <v>17273</v>
      </c>
      <c r="G91" s="26">
        <v>17273</v>
      </c>
    </row>
    <row r="92" spans="1:7" x14ac:dyDescent="0.25">
      <c r="A92" s="78" t="s">
        <v>72</v>
      </c>
      <c r="B92" s="33" t="s">
        <v>433</v>
      </c>
      <c r="C92" s="120" t="s">
        <v>345</v>
      </c>
      <c r="D92" s="10"/>
      <c r="E92" s="20">
        <f>E93</f>
        <v>13000</v>
      </c>
      <c r="F92" s="20">
        <f>F93</f>
        <v>13000</v>
      </c>
      <c r="G92" s="20">
        <f>G93</f>
        <v>13000</v>
      </c>
    </row>
    <row r="93" spans="1:7" ht="30" x14ac:dyDescent="0.25">
      <c r="A93" s="79" t="s">
        <v>431</v>
      </c>
      <c r="B93" s="22" t="s">
        <v>75</v>
      </c>
      <c r="C93" s="120"/>
      <c r="D93" s="10" t="s">
        <v>374</v>
      </c>
      <c r="E93" s="18">
        <v>13000</v>
      </c>
      <c r="F93" s="18">
        <v>13000</v>
      </c>
      <c r="G93" s="18">
        <v>13000</v>
      </c>
    </row>
    <row r="94" spans="1:7" x14ac:dyDescent="0.25">
      <c r="A94" s="78" t="s">
        <v>74</v>
      </c>
      <c r="B94" s="39" t="s">
        <v>434</v>
      </c>
      <c r="C94" s="120" t="s">
        <v>298</v>
      </c>
      <c r="D94" s="10"/>
      <c r="E94" s="27">
        <f>E95</f>
        <v>13000</v>
      </c>
      <c r="F94" s="27">
        <f>F95</f>
        <v>13000</v>
      </c>
      <c r="G94" s="27">
        <f>G95</f>
        <v>13000</v>
      </c>
    </row>
    <row r="95" spans="1:7" ht="45" x14ac:dyDescent="0.25">
      <c r="A95" s="78" t="s">
        <v>432</v>
      </c>
      <c r="B95" s="22" t="s">
        <v>77</v>
      </c>
      <c r="C95" s="120"/>
      <c r="D95" s="10" t="s">
        <v>279</v>
      </c>
      <c r="E95" s="16">
        <v>13000</v>
      </c>
      <c r="F95" s="16">
        <v>13000</v>
      </c>
      <c r="G95" s="16">
        <v>13000</v>
      </c>
    </row>
    <row r="96" spans="1:7" x14ac:dyDescent="0.25">
      <c r="A96" s="154" t="s">
        <v>78</v>
      </c>
      <c r="B96" s="155"/>
      <c r="C96" s="155"/>
      <c r="D96" s="156"/>
      <c r="E96" s="15">
        <f>E97</f>
        <v>100000</v>
      </c>
      <c r="F96" s="15">
        <f>F97</f>
        <v>150000</v>
      </c>
      <c r="G96" s="15">
        <f>G97</f>
        <v>195597</v>
      </c>
    </row>
    <row r="97" spans="1:7" x14ac:dyDescent="0.25">
      <c r="A97" s="41" t="s">
        <v>5</v>
      </c>
      <c r="B97" s="65" t="s">
        <v>79</v>
      </c>
      <c r="C97" s="128" t="s">
        <v>516</v>
      </c>
      <c r="D97" s="10"/>
      <c r="E97" s="164">
        <v>100000</v>
      </c>
      <c r="F97" s="164">
        <v>150000</v>
      </c>
      <c r="G97" s="164">
        <v>195597</v>
      </c>
    </row>
    <row r="98" spans="1:7" ht="75" x14ac:dyDescent="0.25">
      <c r="A98" s="41" t="s">
        <v>60</v>
      </c>
      <c r="B98" s="22" t="s">
        <v>334</v>
      </c>
      <c r="C98" s="128"/>
      <c r="D98" s="10" t="s">
        <v>436</v>
      </c>
      <c r="E98" s="165"/>
      <c r="F98" s="165"/>
      <c r="G98" s="165"/>
    </row>
    <row r="99" spans="1:7" ht="30" x14ac:dyDescent="0.25">
      <c r="A99" s="81" t="s">
        <v>61</v>
      </c>
      <c r="B99" s="77" t="s">
        <v>265</v>
      </c>
      <c r="C99" s="115"/>
      <c r="D99" s="63" t="s">
        <v>337</v>
      </c>
      <c r="E99" s="165"/>
      <c r="F99" s="165"/>
      <c r="G99" s="165"/>
    </row>
    <row r="100" spans="1:7" x14ac:dyDescent="0.25">
      <c r="A100" s="124" t="s">
        <v>80</v>
      </c>
      <c r="B100" s="125"/>
      <c r="C100" s="125"/>
      <c r="D100" s="126"/>
      <c r="E100" s="17">
        <f>E101</f>
        <v>85000</v>
      </c>
      <c r="F100" s="17">
        <f>F101</f>
        <v>84744</v>
      </c>
      <c r="G100" s="17">
        <f>G101</f>
        <v>112744</v>
      </c>
    </row>
    <row r="101" spans="1:7" x14ac:dyDescent="0.25">
      <c r="A101" s="157" t="s">
        <v>5</v>
      </c>
      <c r="B101" s="1" t="s">
        <v>81</v>
      </c>
      <c r="C101" s="158" t="s">
        <v>378</v>
      </c>
      <c r="D101" s="159" t="s">
        <v>231</v>
      </c>
      <c r="E101" s="118">
        <v>85000</v>
      </c>
      <c r="F101" s="118">
        <v>84744</v>
      </c>
      <c r="G101" s="118">
        <v>112744</v>
      </c>
    </row>
    <row r="102" spans="1:7" ht="75" x14ac:dyDescent="0.25">
      <c r="A102" s="157"/>
      <c r="B102" s="1" t="s">
        <v>82</v>
      </c>
      <c r="C102" s="158"/>
      <c r="D102" s="159"/>
      <c r="E102" s="119"/>
      <c r="F102" s="119"/>
      <c r="G102" s="119"/>
    </row>
    <row r="103" spans="1:7" x14ac:dyDescent="0.25">
      <c r="A103" s="124" t="s">
        <v>83</v>
      </c>
      <c r="B103" s="125"/>
      <c r="C103" s="125"/>
      <c r="D103" s="126"/>
      <c r="E103" s="17">
        <f>E104</f>
        <v>80600</v>
      </c>
      <c r="F103" s="17">
        <f>F104</f>
        <v>95491</v>
      </c>
      <c r="G103" s="17">
        <f>G104</f>
        <v>118891</v>
      </c>
    </row>
    <row r="104" spans="1:7" ht="75" x14ac:dyDescent="0.25">
      <c r="A104" s="66" t="s">
        <v>5</v>
      </c>
      <c r="B104" s="1" t="s">
        <v>84</v>
      </c>
      <c r="C104" s="1" t="s">
        <v>496</v>
      </c>
      <c r="D104" s="28" t="s">
        <v>311</v>
      </c>
      <c r="E104" s="18">
        <v>80600</v>
      </c>
      <c r="F104" s="18">
        <v>95491</v>
      </c>
      <c r="G104" s="18">
        <v>118891</v>
      </c>
    </row>
    <row r="105" spans="1:7" x14ac:dyDescent="0.25">
      <c r="A105" s="121" t="s">
        <v>172</v>
      </c>
      <c r="B105" s="122"/>
      <c r="C105" s="122"/>
      <c r="D105" s="123"/>
      <c r="E105" s="17">
        <f>E106</f>
        <v>71000</v>
      </c>
      <c r="F105" s="17">
        <f>F106</f>
        <v>78000</v>
      </c>
      <c r="G105" s="17">
        <f>G106</f>
        <v>78000</v>
      </c>
    </row>
    <row r="106" spans="1:7" ht="60" x14ac:dyDescent="0.25">
      <c r="A106" s="66" t="s">
        <v>5</v>
      </c>
      <c r="B106" s="1" t="s">
        <v>189</v>
      </c>
      <c r="C106" s="1" t="s">
        <v>346</v>
      </c>
      <c r="D106" s="28" t="s">
        <v>188</v>
      </c>
      <c r="E106" s="18">
        <v>71000</v>
      </c>
      <c r="F106" s="18">
        <v>78000</v>
      </c>
      <c r="G106" s="18">
        <v>78000</v>
      </c>
    </row>
    <row r="107" spans="1:7" x14ac:dyDescent="0.25">
      <c r="A107" s="192" t="s">
        <v>474</v>
      </c>
      <c r="B107" s="193"/>
      <c r="C107" s="193"/>
      <c r="D107" s="194"/>
      <c r="E107" s="17">
        <v>0</v>
      </c>
      <c r="F107" s="17">
        <f>F108</f>
        <v>2000</v>
      </c>
      <c r="G107" s="17">
        <f>G108</f>
        <v>2000</v>
      </c>
    </row>
    <row r="108" spans="1:7" ht="30" x14ac:dyDescent="0.25">
      <c r="A108" s="66" t="s">
        <v>5</v>
      </c>
      <c r="B108" s="1" t="s">
        <v>498</v>
      </c>
      <c r="C108" s="1" t="s">
        <v>475</v>
      </c>
      <c r="D108" s="28" t="s">
        <v>497</v>
      </c>
      <c r="E108" s="18">
        <v>0</v>
      </c>
      <c r="F108" s="18">
        <v>2000</v>
      </c>
      <c r="G108" s="18">
        <v>2000</v>
      </c>
    </row>
    <row r="109" spans="1:7" x14ac:dyDescent="0.25">
      <c r="A109" s="124" t="s">
        <v>85</v>
      </c>
      <c r="B109" s="125"/>
      <c r="C109" s="125"/>
      <c r="D109" s="126"/>
      <c r="E109" s="17">
        <f>E110</f>
        <v>10000</v>
      </c>
      <c r="F109" s="17">
        <f>F110</f>
        <v>0</v>
      </c>
      <c r="G109" s="17">
        <f>G110</f>
        <v>0</v>
      </c>
    </row>
    <row r="110" spans="1:7" ht="45" x14ac:dyDescent="0.25">
      <c r="A110" s="71" t="s">
        <v>5</v>
      </c>
      <c r="B110" s="1" t="s">
        <v>86</v>
      </c>
      <c r="C110" s="1" t="s">
        <v>517</v>
      </c>
      <c r="D110" s="2" t="s">
        <v>214</v>
      </c>
      <c r="E110" s="18">
        <v>10000</v>
      </c>
      <c r="F110" s="18">
        <v>0</v>
      </c>
      <c r="G110" s="18">
        <v>0</v>
      </c>
    </row>
    <row r="111" spans="1:7" x14ac:dyDescent="0.25">
      <c r="A111" s="124" t="s">
        <v>162</v>
      </c>
      <c r="B111" s="125"/>
      <c r="C111" s="125"/>
      <c r="D111" s="126"/>
      <c r="E111" s="17">
        <f>E112</f>
        <v>60000</v>
      </c>
      <c r="F111" s="17">
        <f>F112</f>
        <v>50000</v>
      </c>
      <c r="G111" s="17">
        <f>G112</f>
        <v>34225</v>
      </c>
    </row>
    <row r="112" spans="1:7" ht="45" x14ac:dyDescent="0.25">
      <c r="A112" s="71">
        <v>1</v>
      </c>
      <c r="B112" s="1" t="s">
        <v>163</v>
      </c>
      <c r="C112" s="1" t="s">
        <v>379</v>
      </c>
      <c r="D112" s="2" t="s">
        <v>363</v>
      </c>
      <c r="E112" s="18">
        <v>60000</v>
      </c>
      <c r="F112" s="18">
        <v>50000</v>
      </c>
      <c r="G112" s="18">
        <v>34225</v>
      </c>
    </row>
    <row r="113" spans="1:7" x14ac:dyDescent="0.25">
      <c r="A113" s="129" t="s">
        <v>476</v>
      </c>
      <c r="B113" s="130"/>
      <c r="C113" s="130"/>
      <c r="D113" s="131"/>
      <c r="E113" s="17">
        <v>0</v>
      </c>
      <c r="F113" s="17">
        <f>F114</f>
        <v>50000</v>
      </c>
      <c r="G113" s="17">
        <f>G114</f>
        <v>0</v>
      </c>
    </row>
    <row r="114" spans="1:7" ht="30" x14ac:dyDescent="0.25">
      <c r="A114" s="83" t="s">
        <v>5</v>
      </c>
      <c r="B114" s="1" t="s">
        <v>24</v>
      </c>
      <c r="C114" s="1" t="s">
        <v>477</v>
      </c>
      <c r="D114" s="2" t="s">
        <v>499</v>
      </c>
      <c r="E114" s="18">
        <v>0</v>
      </c>
      <c r="F114" s="18">
        <v>50000</v>
      </c>
      <c r="G114" s="18">
        <v>0</v>
      </c>
    </row>
    <row r="115" spans="1:7" x14ac:dyDescent="0.25">
      <c r="A115" s="152" t="s">
        <v>478</v>
      </c>
      <c r="B115" s="152"/>
      <c r="C115" s="152"/>
      <c r="D115" s="153"/>
      <c r="E115" s="17">
        <f>E116</f>
        <v>0</v>
      </c>
      <c r="F115" s="17">
        <f>F116</f>
        <v>118600</v>
      </c>
      <c r="G115" s="17">
        <f>G116</f>
        <v>33900</v>
      </c>
    </row>
    <row r="116" spans="1:7" ht="105" x14ac:dyDescent="0.25">
      <c r="A116" s="71" t="s">
        <v>5</v>
      </c>
      <c r="B116" s="1" t="s">
        <v>479</v>
      </c>
      <c r="C116" s="1" t="s">
        <v>541</v>
      </c>
      <c r="D116" s="2" t="s">
        <v>500</v>
      </c>
      <c r="E116" s="18">
        <v>0</v>
      </c>
      <c r="F116" s="18">
        <v>118600</v>
      </c>
      <c r="G116" s="18">
        <v>33900</v>
      </c>
    </row>
    <row r="117" spans="1:7" x14ac:dyDescent="0.25">
      <c r="A117" s="129" t="s">
        <v>480</v>
      </c>
      <c r="B117" s="130"/>
      <c r="C117" s="130"/>
      <c r="D117" s="131"/>
      <c r="E117" s="92">
        <f>E118</f>
        <v>0</v>
      </c>
      <c r="F117" s="92">
        <f>F118</f>
        <v>500000</v>
      </c>
      <c r="G117" s="92">
        <f>G118</f>
        <v>500000</v>
      </c>
    </row>
    <row r="118" spans="1:7" ht="45" x14ac:dyDescent="0.25">
      <c r="A118" s="83" t="s">
        <v>5</v>
      </c>
      <c r="B118" s="29" t="s">
        <v>502</v>
      </c>
      <c r="C118" s="29" t="s">
        <v>481</v>
      </c>
      <c r="D118" s="31" t="s">
        <v>501</v>
      </c>
      <c r="E118" s="18">
        <v>0</v>
      </c>
      <c r="F118" s="18">
        <v>500000</v>
      </c>
      <c r="G118" s="18">
        <v>500000</v>
      </c>
    </row>
    <row r="119" spans="1:7" ht="37.5" customHeight="1" x14ac:dyDescent="0.25">
      <c r="A119" s="129" t="s">
        <v>542</v>
      </c>
      <c r="B119" s="130"/>
      <c r="C119" s="130"/>
      <c r="D119" s="131"/>
      <c r="E119" s="92">
        <f>E120</f>
        <v>0</v>
      </c>
      <c r="F119" s="92">
        <f t="shared" ref="F119:G119" si="3">F120</f>
        <v>0</v>
      </c>
      <c r="G119" s="92">
        <f t="shared" si="3"/>
        <v>40000</v>
      </c>
    </row>
    <row r="120" spans="1:7" ht="30" x14ac:dyDescent="0.25">
      <c r="A120" s="83" t="s">
        <v>5</v>
      </c>
      <c r="B120" t="s">
        <v>543</v>
      </c>
      <c r="C120" s="29" t="s">
        <v>544</v>
      </c>
      <c r="D120" s="31" t="s">
        <v>552</v>
      </c>
      <c r="E120" s="18">
        <v>0</v>
      </c>
      <c r="F120" s="18">
        <v>0</v>
      </c>
      <c r="G120" s="18">
        <v>40000</v>
      </c>
    </row>
    <row r="121" spans="1:7" x14ac:dyDescent="0.25">
      <c r="A121" s="132" t="s">
        <v>87</v>
      </c>
      <c r="B121" s="133"/>
      <c r="C121" s="133"/>
      <c r="D121" s="134"/>
      <c r="E121" s="19">
        <f t="shared" ref="E121:F121" si="4">E122+E124+E126+E128+E134+E136+E142+E144+E146+E148+E150+E152+E154+E156+E158+E160+E163+E165+E167+E170+E172+E130</f>
        <v>7641896</v>
      </c>
      <c r="F121" s="19">
        <f t="shared" si="4"/>
        <v>7958453</v>
      </c>
      <c r="G121" s="19">
        <f>G122+G124+G126+G128+G134+G136+G142+G144+G146+G148+G150+G152+G154+G156+G158+G160+G163+G165+G167+G170+G172+G130</f>
        <v>9227545</v>
      </c>
    </row>
    <row r="122" spans="1:7" x14ac:dyDescent="0.25">
      <c r="A122" s="124" t="s">
        <v>88</v>
      </c>
      <c r="B122" s="125"/>
      <c r="C122" s="125"/>
      <c r="D122" s="126"/>
      <c r="E122" s="17">
        <f>E123</f>
        <v>37300</v>
      </c>
      <c r="F122" s="17">
        <f>F123</f>
        <v>33300</v>
      </c>
      <c r="G122" s="17">
        <f>G123</f>
        <v>33300</v>
      </c>
    </row>
    <row r="123" spans="1:7" ht="75" x14ac:dyDescent="0.25">
      <c r="A123" s="66" t="s">
        <v>5</v>
      </c>
      <c r="B123" s="1" t="s">
        <v>89</v>
      </c>
      <c r="C123" s="1" t="s">
        <v>518</v>
      </c>
      <c r="D123" s="2" t="s">
        <v>90</v>
      </c>
      <c r="E123" s="18">
        <v>37300</v>
      </c>
      <c r="F123" s="18">
        <v>33300</v>
      </c>
      <c r="G123" s="18">
        <v>33300</v>
      </c>
    </row>
    <row r="124" spans="1:7" x14ac:dyDescent="0.25">
      <c r="A124" s="124" t="s">
        <v>419</v>
      </c>
      <c r="B124" s="125"/>
      <c r="C124" s="125"/>
      <c r="D124" s="126"/>
      <c r="E124" s="17">
        <f>E125</f>
        <v>80000</v>
      </c>
      <c r="F124" s="17">
        <f>F125</f>
        <v>30000</v>
      </c>
      <c r="G124" s="17">
        <f>G125</f>
        <v>0</v>
      </c>
    </row>
    <row r="125" spans="1:7" ht="30" x14ac:dyDescent="0.25">
      <c r="A125" s="66" t="s">
        <v>5</v>
      </c>
      <c r="B125" s="1" t="s">
        <v>91</v>
      </c>
      <c r="C125" s="1" t="s">
        <v>257</v>
      </c>
      <c r="D125" s="2" t="s">
        <v>280</v>
      </c>
      <c r="E125" s="18">
        <v>80000</v>
      </c>
      <c r="F125" s="18">
        <v>30000</v>
      </c>
      <c r="G125" s="18">
        <v>0</v>
      </c>
    </row>
    <row r="126" spans="1:7" x14ac:dyDescent="0.25">
      <c r="A126" s="124" t="s">
        <v>420</v>
      </c>
      <c r="B126" s="125"/>
      <c r="C126" s="125"/>
      <c r="D126" s="126"/>
      <c r="E126" s="17">
        <f>E127</f>
        <v>13000</v>
      </c>
      <c r="F126" s="17">
        <f>F127</f>
        <v>13000</v>
      </c>
      <c r="G126" s="17">
        <f>G127</f>
        <v>3000</v>
      </c>
    </row>
    <row r="127" spans="1:7" ht="30" x14ac:dyDescent="0.25">
      <c r="A127" s="68" t="s">
        <v>5</v>
      </c>
      <c r="B127" s="1" t="s">
        <v>91</v>
      </c>
      <c r="C127" s="29" t="s">
        <v>301</v>
      </c>
      <c r="D127" s="2" t="s">
        <v>299</v>
      </c>
      <c r="E127" s="18">
        <v>13000</v>
      </c>
      <c r="F127" s="18">
        <v>13000</v>
      </c>
      <c r="G127" s="18">
        <v>3000</v>
      </c>
    </row>
    <row r="128" spans="1:7" x14ac:dyDescent="0.25">
      <c r="A128" s="124" t="s">
        <v>421</v>
      </c>
      <c r="B128" s="125"/>
      <c r="C128" s="125"/>
      <c r="D128" s="126"/>
      <c r="E128" s="17">
        <f>E129</f>
        <v>1200000</v>
      </c>
      <c r="F128" s="17">
        <f>F129</f>
        <v>1594000</v>
      </c>
      <c r="G128" s="17">
        <f>G129</f>
        <v>1950000</v>
      </c>
    </row>
    <row r="129" spans="1:7" ht="75" x14ac:dyDescent="0.25">
      <c r="A129" s="66" t="s">
        <v>5</v>
      </c>
      <c r="B129" s="1" t="s">
        <v>380</v>
      </c>
      <c r="C129" s="1" t="s">
        <v>525</v>
      </c>
      <c r="D129" s="2" t="s">
        <v>389</v>
      </c>
      <c r="E129" s="18">
        <v>1200000</v>
      </c>
      <c r="F129" s="18">
        <v>1594000</v>
      </c>
      <c r="G129" s="18">
        <v>1950000</v>
      </c>
    </row>
    <row r="130" spans="1:7" x14ac:dyDescent="0.25">
      <c r="A130" s="138" t="s">
        <v>468</v>
      </c>
      <c r="B130" s="139"/>
      <c r="C130" s="139"/>
      <c r="D130" s="140"/>
      <c r="E130" s="17">
        <v>0</v>
      </c>
      <c r="F130" s="17">
        <f>SUM(F131:F132)</f>
        <v>398627</v>
      </c>
      <c r="G130" s="17">
        <f>SUM(G131:G133)</f>
        <v>308797</v>
      </c>
    </row>
    <row r="131" spans="1:7" ht="75" x14ac:dyDescent="0.25">
      <c r="A131" s="96" t="s">
        <v>469</v>
      </c>
      <c r="B131" s="22" t="s">
        <v>470</v>
      </c>
      <c r="C131" s="22" t="s">
        <v>528</v>
      </c>
      <c r="D131" s="195" t="s">
        <v>503</v>
      </c>
      <c r="E131" s="18">
        <v>0</v>
      </c>
      <c r="F131" s="18">
        <v>172727</v>
      </c>
      <c r="G131" s="18">
        <v>136909</v>
      </c>
    </row>
    <row r="132" spans="1:7" ht="30" x14ac:dyDescent="0.25">
      <c r="A132" s="96" t="s">
        <v>8</v>
      </c>
      <c r="B132" s="22" t="s">
        <v>207</v>
      </c>
      <c r="C132" s="22" t="s">
        <v>471</v>
      </c>
      <c r="D132" s="196"/>
      <c r="E132" s="18">
        <v>0</v>
      </c>
      <c r="F132" s="18">
        <v>225900</v>
      </c>
      <c r="G132" s="18">
        <v>170000</v>
      </c>
    </row>
    <row r="133" spans="1:7" x14ac:dyDescent="0.25">
      <c r="A133" s="96" t="s">
        <v>18</v>
      </c>
      <c r="B133" s="22" t="s">
        <v>526</v>
      </c>
      <c r="C133" s="22" t="s">
        <v>527</v>
      </c>
      <c r="D133" s="197"/>
      <c r="E133" s="18"/>
      <c r="F133" s="18"/>
      <c r="G133" s="18">
        <v>1888</v>
      </c>
    </row>
    <row r="134" spans="1:7" x14ac:dyDescent="0.25">
      <c r="A134" s="124" t="s">
        <v>422</v>
      </c>
      <c r="B134" s="125"/>
      <c r="C134" s="125"/>
      <c r="D134" s="126"/>
      <c r="E134" s="17">
        <f>E135</f>
        <v>20000</v>
      </c>
      <c r="F134" s="17">
        <f>F135</f>
        <v>20000</v>
      </c>
      <c r="G134" s="17">
        <f>G135</f>
        <v>30000</v>
      </c>
    </row>
    <row r="135" spans="1:7" ht="45" x14ac:dyDescent="0.25">
      <c r="A135" s="66" t="s">
        <v>5</v>
      </c>
      <c r="B135" s="1" t="s">
        <v>266</v>
      </c>
      <c r="C135" s="30" t="s">
        <v>347</v>
      </c>
      <c r="D135" s="2" t="s">
        <v>92</v>
      </c>
      <c r="E135" s="26">
        <v>20000</v>
      </c>
      <c r="F135" s="26">
        <v>20000</v>
      </c>
      <c r="G135" s="26">
        <v>30000</v>
      </c>
    </row>
    <row r="136" spans="1:7" x14ac:dyDescent="0.25">
      <c r="A136" s="124" t="s">
        <v>423</v>
      </c>
      <c r="B136" s="125"/>
      <c r="C136" s="125"/>
      <c r="D136" s="126"/>
      <c r="E136" s="17">
        <f>E139+E140+E141</f>
        <v>35500</v>
      </c>
      <c r="F136" s="17">
        <f>F139+F140+F141</f>
        <v>39500</v>
      </c>
      <c r="G136" s="17">
        <f>G139+G140+G141</f>
        <v>36500</v>
      </c>
    </row>
    <row r="137" spans="1:7" x14ac:dyDescent="0.25">
      <c r="A137" s="157" t="s">
        <v>5</v>
      </c>
      <c r="B137" s="184" t="s">
        <v>93</v>
      </c>
      <c r="C137" s="198"/>
      <c r="D137" s="185"/>
      <c r="E137" s="117"/>
      <c r="F137" s="117"/>
      <c r="G137" s="117"/>
    </row>
    <row r="138" spans="1:7" x14ac:dyDescent="0.25">
      <c r="A138" s="157"/>
      <c r="B138" s="184" t="s">
        <v>215</v>
      </c>
      <c r="C138" s="198"/>
      <c r="D138" s="185"/>
      <c r="E138" s="117"/>
      <c r="F138" s="117"/>
      <c r="G138" s="117"/>
    </row>
    <row r="139" spans="1:7" ht="60" x14ac:dyDescent="0.25">
      <c r="A139" s="66" t="s">
        <v>5</v>
      </c>
      <c r="B139" s="1" t="s">
        <v>132</v>
      </c>
      <c r="C139" s="1" t="s">
        <v>269</v>
      </c>
      <c r="D139" s="2" t="s">
        <v>94</v>
      </c>
      <c r="E139" s="18">
        <v>1500</v>
      </c>
      <c r="F139" s="18">
        <v>1500</v>
      </c>
      <c r="G139" s="18">
        <v>1500</v>
      </c>
    </row>
    <row r="140" spans="1:7" ht="30" x14ac:dyDescent="0.25">
      <c r="A140" s="66" t="s">
        <v>8</v>
      </c>
      <c r="B140" s="1" t="s">
        <v>134</v>
      </c>
      <c r="C140" s="1" t="s">
        <v>95</v>
      </c>
      <c r="D140" s="2" t="s">
        <v>96</v>
      </c>
      <c r="E140" s="18">
        <v>6000</v>
      </c>
      <c r="F140" s="18">
        <v>10000</v>
      </c>
      <c r="G140" s="18">
        <v>15000</v>
      </c>
    </row>
    <row r="141" spans="1:7" ht="45" x14ac:dyDescent="0.25">
      <c r="A141" s="66" t="s">
        <v>18</v>
      </c>
      <c r="B141" s="22" t="s">
        <v>207</v>
      </c>
      <c r="C141" s="1" t="s">
        <v>300</v>
      </c>
      <c r="D141" s="2" t="s">
        <v>364</v>
      </c>
      <c r="E141" s="18">
        <v>28000</v>
      </c>
      <c r="F141" s="18">
        <v>28000</v>
      </c>
      <c r="G141" s="18">
        <v>20000</v>
      </c>
    </row>
    <row r="142" spans="1:7" x14ac:dyDescent="0.25">
      <c r="A142" s="124" t="s">
        <v>424</v>
      </c>
      <c r="B142" s="125"/>
      <c r="C142" s="125"/>
      <c r="D142" s="126"/>
      <c r="E142" s="17">
        <f>E143</f>
        <v>17000</v>
      </c>
      <c r="F142" s="17">
        <f>F143</f>
        <v>12000</v>
      </c>
      <c r="G142" s="17">
        <f>G143</f>
        <v>2000</v>
      </c>
    </row>
    <row r="143" spans="1:7" ht="60" x14ac:dyDescent="0.25">
      <c r="A143" s="66" t="s">
        <v>5</v>
      </c>
      <c r="B143" s="1" t="s">
        <v>97</v>
      </c>
      <c r="C143" s="1" t="s">
        <v>98</v>
      </c>
      <c r="D143" s="2" t="s">
        <v>99</v>
      </c>
      <c r="E143" s="18">
        <v>17000</v>
      </c>
      <c r="F143" s="18">
        <v>12000</v>
      </c>
      <c r="G143" s="18">
        <v>2000</v>
      </c>
    </row>
    <row r="144" spans="1:7" x14ac:dyDescent="0.25">
      <c r="A144" s="124" t="s">
        <v>425</v>
      </c>
      <c r="B144" s="125"/>
      <c r="C144" s="125"/>
      <c r="D144" s="126"/>
      <c r="E144" s="17">
        <f>E145</f>
        <v>6000</v>
      </c>
      <c r="F144" s="17">
        <f>F145</f>
        <v>9000</v>
      </c>
      <c r="G144" s="17">
        <f>G145</f>
        <v>3000</v>
      </c>
    </row>
    <row r="145" spans="1:8" ht="45" x14ac:dyDescent="0.25">
      <c r="A145" s="66" t="s">
        <v>5</v>
      </c>
      <c r="B145" s="1" t="s">
        <v>100</v>
      </c>
      <c r="C145" s="1" t="s">
        <v>529</v>
      </c>
      <c r="D145" s="2" t="s">
        <v>101</v>
      </c>
      <c r="E145" s="18">
        <v>6000</v>
      </c>
      <c r="F145" s="18">
        <v>9000</v>
      </c>
      <c r="G145" s="18">
        <v>3000</v>
      </c>
    </row>
    <row r="146" spans="1:8" x14ac:dyDescent="0.25">
      <c r="A146" s="124" t="s">
        <v>164</v>
      </c>
      <c r="B146" s="125"/>
      <c r="C146" s="125"/>
      <c r="D146" s="126"/>
      <c r="E146" s="17">
        <f>E147</f>
        <v>6000</v>
      </c>
      <c r="F146" s="17">
        <f>F147</f>
        <v>4000</v>
      </c>
      <c r="G146" s="17">
        <f>G147</f>
        <v>0</v>
      </c>
    </row>
    <row r="147" spans="1:8" ht="30" x14ac:dyDescent="0.25">
      <c r="A147" s="66" t="s">
        <v>5</v>
      </c>
      <c r="B147" s="1" t="s">
        <v>102</v>
      </c>
      <c r="C147" s="1" t="s">
        <v>103</v>
      </c>
      <c r="D147" s="1" t="s">
        <v>104</v>
      </c>
      <c r="E147" s="18">
        <v>6000</v>
      </c>
      <c r="F147" s="18">
        <v>4000</v>
      </c>
      <c r="G147" s="18">
        <v>0</v>
      </c>
    </row>
    <row r="148" spans="1:8" x14ac:dyDescent="0.25">
      <c r="A148" s="124" t="s">
        <v>270</v>
      </c>
      <c r="B148" s="125"/>
      <c r="C148" s="125"/>
      <c r="D148" s="126"/>
      <c r="E148" s="17">
        <f>E149</f>
        <v>487360</v>
      </c>
      <c r="F148" s="17">
        <f>F149</f>
        <v>488360</v>
      </c>
      <c r="G148" s="17">
        <f>G149</f>
        <v>487360</v>
      </c>
    </row>
    <row r="149" spans="1:8" ht="105" x14ac:dyDescent="0.25">
      <c r="A149" s="66" t="s">
        <v>5</v>
      </c>
      <c r="B149" s="1" t="s">
        <v>271</v>
      </c>
      <c r="C149" s="1" t="s">
        <v>530</v>
      </c>
      <c r="D149" s="1" t="s">
        <v>381</v>
      </c>
      <c r="E149" s="18">
        <v>487360</v>
      </c>
      <c r="F149" s="18">
        <v>488360</v>
      </c>
      <c r="G149" s="18">
        <v>487360</v>
      </c>
    </row>
    <row r="150" spans="1:8" x14ac:dyDescent="0.25">
      <c r="A150" s="124" t="s">
        <v>274</v>
      </c>
      <c r="B150" s="125"/>
      <c r="C150" s="125"/>
      <c r="D150" s="126"/>
      <c r="E150" s="17">
        <f>E151</f>
        <v>860940</v>
      </c>
      <c r="F150" s="17">
        <f>F151</f>
        <v>66600</v>
      </c>
      <c r="G150" s="17">
        <f>G151</f>
        <v>2100</v>
      </c>
    </row>
    <row r="151" spans="1:8" ht="75" x14ac:dyDescent="0.25">
      <c r="A151" s="60"/>
      <c r="B151" s="22" t="s">
        <v>275</v>
      </c>
      <c r="C151" s="33" t="s">
        <v>402</v>
      </c>
      <c r="D151" s="22" t="s">
        <v>276</v>
      </c>
      <c r="E151" s="18">
        <v>860940</v>
      </c>
      <c r="F151" s="18">
        <v>66600</v>
      </c>
      <c r="G151" s="18">
        <v>2100</v>
      </c>
    </row>
    <row r="152" spans="1:8" x14ac:dyDescent="0.25">
      <c r="A152" s="112" t="s">
        <v>272</v>
      </c>
      <c r="B152" s="112"/>
      <c r="C152" s="112"/>
      <c r="D152" s="112"/>
      <c r="E152" s="17">
        <f>E153</f>
        <v>3241526</v>
      </c>
      <c r="F152" s="17">
        <f>F153</f>
        <v>2018896</v>
      </c>
      <c r="G152" s="17">
        <f>G153</f>
        <v>3376318</v>
      </c>
    </row>
    <row r="153" spans="1:8" ht="105" x14ac:dyDescent="0.25">
      <c r="A153" s="66" t="s">
        <v>5</v>
      </c>
      <c r="B153" s="1" t="s">
        <v>273</v>
      </c>
      <c r="C153" s="1" t="s">
        <v>531</v>
      </c>
      <c r="D153" s="1" t="s">
        <v>365</v>
      </c>
      <c r="E153" s="18">
        <v>3241526</v>
      </c>
      <c r="F153" s="18">
        <v>2018896</v>
      </c>
      <c r="G153" s="18">
        <v>3376318</v>
      </c>
    </row>
    <row r="154" spans="1:8" x14ac:dyDescent="0.25">
      <c r="A154" s="121" t="s">
        <v>329</v>
      </c>
      <c r="B154" s="122"/>
      <c r="C154" s="122"/>
      <c r="D154" s="123"/>
      <c r="E154" s="17">
        <f>E155</f>
        <v>50000</v>
      </c>
      <c r="F154" s="17">
        <f>F155</f>
        <v>20000</v>
      </c>
      <c r="G154" s="17">
        <f>G155</f>
        <v>13000</v>
      </c>
    </row>
    <row r="155" spans="1:8" ht="60" x14ac:dyDescent="0.25">
      <c r="A155" s="66" t="s">
        <v>5</v>
      </c>
      <c r="B155" s="1" t="s">
        <v>330</v>
      </c>
      <c r="C155" s="1" t="s">
        <v>403</v>
      </c>
      <c r="D155" s="1" t="s">
        <v>366</v>
      </c>
      <c r="E155" s="18">
        <v>50000</v>
      </c>
      <c r="F155" s="18">
        <v>20000</v>
      </c>
      <c r="G155" s="18">
        <v>13000</v>
      </c>
    </row>
    <row r="156" spans="1:8" x14ac:dyDescent="0.25">
      <c r="A156" s="121" t="s">
        <v>382</v>
      </c>
      <c r="B156" s="122"/>
      <c r="C156" s="122"/>
      <c r="D156" s="123"/>
      <c r="E156" s="17">
        <f>E157</f>
        <v>675000</v>
      </c>
      <c r="F156" s="17">
        <f>F157</f>
        <v>820000</v>
      </c>
      <c r="G156" s="17">
        <f>G157</f>
        <v>820000</v>
      </c>
    </row>
    <row r="157" spans="1:8" ht="150" x14ac:dyDescent="0.25">
      <c r="A157" s="66" t="s">
        <v>5</v>
      </c>
      <c r="B157" s="1" t="s">
        <v>207</v>
      </c>
      <c r="C157" s="1" t="s">
        <v>532</v>
      </c>
      <c r="D157" s="2" t="s">
        <v>386</v>
      </c>
      <c r="E157" s="18">
        <v>675000</v>
      </c>
      <c r="F157" s="18">
        <v>820000</v>
      </c>
      <c r="G157" s="18">
        <v>820000</v>
      </c>
    </row>
    <row r="158" spans="1:8" x14ac:dyDescent="0.25">
      <c r="A158" s="121" t="s">
        <v>391</v>
      </c>
      <c r="B158" s="122"/>
      <c r="C158" s="122"/>
      <c r="D158" s="123"/>
      <c r="E158" s="34">
        <f>E159</f>
        <v>912270</v>
      </c>
      <c r="F158" s="89">
        <f>F159</f>
        <v>1153270</v>
      </c>
      <c r="G158" s="89">
        <f>G159</f>
        <v>1094495</v>
      </c>
    </row>
    <row r="159" spans="1:8" ht="75" x14ac:dyDescent="0.25">
      <c r="A159" s="85" t="s">
        <v>5</v>
      </c>
      <c r="B159" s="86" t="s">
        <v>207</v>
      </c>
      <c r="C159" s="35" t="s">
        <v>519</v>
      </c>
      <c r="D159" s="35" t="s">
        <v>396</v>
      </c>
      <c r="E159" s="87">
        <v>912270</v>
      </c>
      <c r="F159" s="87">
        <v>1153270</v>
      </c>
      <c r="G159" s="87">
        <v>1094495</v>
      </c>
      <c r="H159" s="36"/>
    </row>
    <row r="160" spans="1:8" x14ac:dyDescent="0.25">
      <c r="A160" s="161" t="s">
        <v>440</v>
      </c>
      <c r="B160" s="161"/>
      <c r="C160" s="161"/>
      <c r="D160" s="161"/>
      <c r="E160" s="97">
        <v>0</v>
      </c>
      <c r="F160" s="98">
        <f>SUM(F161:F162)</f>
        <v>34300</v>
      </c>
      <c r="G160" s="98">
        <f>SUM(G161:G162)</f>
        <v>32700</v>
      </c>
      <c r="H160" s="84"/>
    </row>
    <row r="161" spans="1:8" ht="30" x14ac:dyDescent="0.25">
      <c r="A161" s="41" t="s">
        <v>5</v>
      </c>
      <c r="B161" s="22" t="s">
        <v>441</v>
      </c>
      <c r="C161" s="33" t="s">
        <v>482</v>
      </c>
      <c r="D161" s="108" t="s">
        <v>504</v>
      </c>
      <c r="E161" s="36">
        <v>0</v>
      </c>
      <c r="F161" s="36">
        <v>24250</v>
      </c>
      <c r="G161" s="36">
        <v>19600</v>
      </c>
      <c r="H161" s="84"/>
    </row>
    <row r="162" spans="1:8" ht="30" x14ac:dyDescent="0.25">
      <c r="A162" s="41" t="s">
        <v>8</v>
      </c>
      <c r="B162" s="22" t="s">
        <v>207</v>
      </c>
      <c r="C162" s="33" t="s">
        <v>483</v>
      </c>
      <c r="D162" s="109"/>
      <c r="E162" s="36">
        <v>0</v>
      </c>
      <c r="F162" s="36">
        <v>10050</v>
      </c>
      <c r="G162" s="36">
        <v>13100</v>
      </c>
      <c r="H162" s="84"/>
    </row>
    <row r="163" spans="1:8" x14ac:dyDescent="0.25">
      <c r="A163" s="138" t="s">
        <v>442</v>
      </c>
      <c r="B163" s="139"/>
      <c r="C163" s="139"/>
      <c r="D163" s="140"/>
      <c r="E163" s="98"/>
      <c r="F163" s="98">
        <f>F164</f>
        <v>25100</v>
      </c>
      <c r="G163" s="98">
        <f>G164</f>
        <v>0</v>
      </c>
      <c r="H163" s="84"/>
    </row>
    <row r="164" spans="1:8" ht="30" x14ac:dyDescent="0.25">
      <c r="A164" s="96" t="s">
        <v>5</v>
      </c>
      <c r="B164" s="54" t="s">
        <v>443</v>
      </c>
      <c r="C164" s="55" t="s">
        <v>444</v>
      </c>
      <c r="D164" s="99" t="s">
        <v>505</v>
      </c>
      <c r="E164" s="36">
        <v>0</v>
      </c>
      <c r="F164" s="36">
        <v>25100</v>
      </c>
      <c r="G164" s="36">
        <v>0</v>
      </c>
      <c r="H164" s="84"/>
    </row>
    <row r="165" spans="1:8" x14ac:dyDescent="0.25">
      <c r="A165" s="138" t="s">
        <v>445</v>
      </c>
      <c r="B165" s="139"/>
      <c r="C165" s="139"/>
      <c r="D165" s="140"/>
      <c r="E165" s="98"/>
      <c r="F165" s="98">
        <f>F166</f>
        <v>40000</v>
      </c>
      <c r="G165" s="98">
        <f>G166</f>
        <v>40000</v>
      </c>
      <c r="H165" s="84"/>
    </row>
    <row r="166" spans="1:8" ht="60" x14ac:dyDescent="0.25">
      <c r="A166" s="41" t="s">
        <v>5</v>
      </c>
      <c r="B166" s="22" t="s">
        <v>207</v>
      </c>
      <c r="C166" s="33" t="s">
        <v>446</v>
      </c>
      <c r="D166" s="33" t="s">
        <v>506</v>
      </c>
      <c r="E166" s="36">
        <v>0</v>
      </c>
      <c r="F166" s="36">
        <v>40000</v>
      </c>
      <c r="G166" s="36">
        <v>40000</v>
      </c>
      <c r="H166" s="84"/>
    </row>
    <row r="167" spans="1:8" x14ac:dyDescent="0.25">
      <c r="A167" s="138" t="s">
        <v>447</v>
      </c>
      <c r="B167" s="139"/>
      <c r="C167" s="139"/>
      <c r="D167" s="140"/>
      <c r="E167" s="98"/>
      <c r="F167" s="98">
        <f>SUM(F168:F169)</f>
        <v>1138500</v>
      </c>
      <c r="G167" s="98">
        <f>SUM(G168:G169)</f>
        <v>870075</v>
      </c>
      <c r="H167" s="84"/>
    </row>
    <row r="168" spans="1:8" ht="75" x14ac:dyDescent="0.25">
      <c r="A168" s="96" t="s">
        <v>5</v>
      </c>
      <c r="B168" s="22" t="s">
        <v>448</v>
      </c>
      <c r="C168" s="33" t="s">
        <v>533</v>
      </c>
      <c r="D168" s="110" t="s">
        <v>507</v>
      </c>
      <c r="E168" s="36">
        <v>0</v>
      </c>
      <c r="F168" s="36">
        <v>1122500</v>
      </c>
      <c r="G168" s="36">
        <v>854075</v>
      </c>
      <c r="H168" s="84"/>
    </row>
    <row r="169" spans="1:8" ht="45.75" customHeight="1" x14ac:dyDescent="0.25">
      <c r="A169" s="96" t="s">
        <v>8</v>
      </c>
      <c r="B169" s="22" t="s">
        <v>449</v>
      </c>
      <c r="C169" s="33" t="s">
        <v>450</v>
      </c>
      <c r="D169" s="111"/>
      <c r="E169" s="36">
        <v>0</v>
      </c>
      <c r="F169" s="36">
        <v>16000</v>
      </c>
      <c r="G169" s="36">
        <v>16000</v>
      </c>
      <c r="H169" s="84"/>
    </row>
    <row r="170" spans="1:8" ht="15" customHeight="1" x14ac:dyDescent="0.25">
      <c r="A170" s="138" t="s">
        <v>534</v>
      </c>
      <c r="B170" s="139"/>
      <c r="C170" s="139"/>
      <c r="D170" s="140"/>
      <c r="E170" s="98">
        <f>E171</f>
        <v>0</v>
      </c>
      <c r="F170" s="98">
        <f>F171</f>
        <v>0</v>
      </c>
      <c r="G170" s="98">
        <f>G171</f>
        <v>104900</v>
      </c>
      <c r="H170" s="84"/>
    </row>
    <row r="171" spans="1:8" ht="90" x14ac:dyDescent="0.25">
      <c r="A171" s="41" t="s">
        <v>5</v>
      </c>
      <c r="B171" s="22" t="s">
        <v>448</v>
      </c>
      <c r="C171" s="33" t="s">
        <v>535</v>
      </c>
      <c r="D171" s="41" t="s">
        <v>536</v>
      </c>
      <c r="E171" s="36">
        <v>0</v>
      </c>
      <c r="F171" s="36">
        <v>0</v>
      </c>
      <c r="G171" s="36">
        <v>104900</v>
      </c>
      <c r="H171" s="84"/>
    </row>
    <row r="172" spans="1:8" x14ac:dyDescent="0.25">
      <c r="A172" s="161" t="s">
        <v>537</v>
      </c>
      <c r="B172" s="161"/>
      <c r="C172" s="161"/>
      <c r="D172" s="161"/>
      <c r="E172" s="98">
        <f>E173</f>
        <v>0</v>
      </c>
      <c r="F172" s="98">
        <f t="shared" ref="F172:G172" si="5">F173</f>
        <v>0</v>
      </c>
      <c r="G172" s="98">
        <f t="shared" si="5"/>
        <v>20000</v>
      </c>
      <c r="H172" s="84"/>
    </row>
    <row r="173" spans="1:8" ht="45" x14ac:dyDescent="0.25">
      <c r="A173" s="41" t="s">
        <v>5</v>
      </c>
      <c r="B173" s="22" t="s">
        <v>207</v>
      </c>
      <c r="C173" s="33" t="s">
        <v>538</v>
      </c>
      <c r="D173" s="35" t="s">
        <v>553</v>
      </c>
      <c r="E173" s="36">
        <v>0</v>
      </c>
      <c r="F173" s="36">
        <v>0</v>
      </c>
      <c r="G173" s="36">
        <v>20000</v>
      </c>
      <c r="H173" s="84"/>
    </row>
    <row r="174" spans="1:8" x14ac:dyDescent="0.25">
      <c r="A174" s="132" t="s">
        <v>105</v>
      </c>
      <c r="B174" s="133"/>
      <c r="C174" s="133"/>
      <c r="D174" s="134"/>
      <c r="E174" s="19">
        <f>E175+E180</f>
        <v>66300</v>
      </c>
      <c r="F174" s="19">
        <f>F175+F180</f>
        <v>90944</v>
      </c>
      <c r="G174" s="19">
        <f>G175+G180</f>
        <v>88344</v>
      </c>
    </row>
    <row r="175" spans="1:8" x14ac:dyDescent="0.25">
      <c r="A175" s="124" t="s">
        <v>106</v>
      </c>
      <c r="B175" s="125"/>
      <c r="C175" s="125"/>
      <c r="D175" s="126"/>
      <c r="E175" s="17">
        <f>SUM(E176:E179)</f>
        <v>60300</v>
      </c>
      <c r="F175" s="17">
        <f>SUM(F176:F179)</f>
        <v>64944</v>
      </c>
      <c r="G175" s="17">
        <f>SUM(G176:G179)</f>
        <v>62344</v>
      </c>
    </row>
    <row r="176" spans="1:8" ht="90" x14ac:dyDescent="0.25">
      <c r="A176" s="66" t="s">
        <v>5</v>
      </c>
      <c r="B176" s="1" t="s">
        <v>107</v>
      </c>
      <c r="C176" s="1" t="s">
        <v>484</v>
      </c>
      <c r="D176" s="1" t="s">
        <v>367</v>
      </c>
      <c r="E176" s="18">
        <v>21700</v>
      </c>
      <c r="F176" s="18">
        <v>23303</v>
      </c>
      <c r="G176" s="18">
        <v>23303</v>
      </c>
    </row>
    <row r="177" spans="1:7" ht="75" x14ac:dyDescent="0.25">
      <c r="A177" s="66" t="s">
        <v>8</v>
      </c>
      <c r="B177" s="1" t="s">
        <v>108</v>
      </c>
      <c r="C177" s="1" t="s">
        <v>109</v>
      </c>
      <c r="D177" s="1" t="s">
        <v>110</v>
      </c>
      <c r="E177" s="18">
        <v>2600</v>
      </c>
      <c r="F177" s="18">
        <v>2600</v>
      </c>
      <c r="G177" s="18">
        <v>0</v>
      </c>
    </row>
    <row r="178" spans="1:7" ht="45" x14ac:dyDescent="0.25">
      <c r="A178" s="66" t="s">
        <v>18</v>
      </c>
      <c r="B178" s="1" t="s">
        <v>111</v>
      </c>
      <c r="C178" s="1" t="s">
        <v>383</v>
      </c>
      <c r="D178" s="1" t="s">
        <v>112</v>
      </c>
      <c r="E178" s="18">
        <v>33000</v>
      </c>
      <c r="F178" s="18">
        <v>36041</v>
      </c>
      <c r="G178" s="18">
        <v>36041</v>
      </c>
    </row>
    <row r="179" spans="1:7" ht="45" x14ac:dyDescent="0.25">
      <c r="A179" s="66" t="s">
        <v>37</v>
      </c>
      <c r="B179" s="1" t="s">
        <v>113</v>
      </c>
      <c r="C179" s="1" t="s">
        <v>114</v>
      </c>
      <c r="D179" s="1" t="s">
        <v>115</v>
      </c>
      <c r="E179" s="18">
        <v>3000</v>
      </c>
      <c r="F179" s="18">
        <v>3000</v>
      </c>
      <c r="G179" s="18">
        <v>3000</v>
      </c>
    </row>
    <row r="180" spans="1:7" x14ac:dyDescent="0.25">
      <c r="A180" s="124" t="s">
        <v>116</v>
      </c>
      <c r="B180" s="125"/>
      <c r="C180" s="125"/>
      <c r="D180" s="126"/>
      <c r="E180" s="17">
        <f>E181</f>
        <v>6000</v>
      </c>
      <c r="F180" s="17">
        <f>F181</f>
        <v>26000</v>
      </c>
      <c r="G180" s="17">
        <f>G181</f>
        <v>26000</v>
      </c>
    </row>
    <row r="181" spans="1:7" ht="45" x14ac:dyDescent="0.25">
      <c r="A181" s="66" t="s">
        <v>5</v>
      </c>
      <c r="B181" s="1" t="s">
        <v>117</v>
      </c>
      <c r="C181" s="1" t="s">
        <v>261</v>
      </c>
      <c r="D181" s="1" t="s">
        <v>232</v>
      </c>
      <c r="E181" s="18">
        <v>6000</v>
      </c>
      <c r="F181" s="18">
        <v>26000</v>
      </c>
      <c r="G181" s="18">
        <v>26000</v>
      </c>
    </row>
    <row r="182" spans="1:7" x14ac:dyDescent="0.25">
      <c r="A182" s="132" t="s">
        <v>208</v>
      </c>
      <c r="B182" s="133"/>
      <c r="C182" s="133"/>
      <c r="D182" s="134"/>
      <c r="E182" s="19">
        <f t="shared" ref="E182:G183" si="6">E183</f>
        <v>132730</v>
      </c>
      <c r="F182" s="19">
        <f t="shared" si="6"/>
        <v>132730</v>
      </c>
      <c r="G182" s="19">
        <f t="shared" si="6"/>
        <v>132730</v>
      </c>
    </row>
    <row r="183" spans="1:7" x14ac:dyDescent="0.25">
      <c r="A183" s="203" t="s">
        <v>209</v>
      </c>
      <c r="B183" s="204"/>
      <c r="C183" s="204"/>
      <c r="D183" s="205"/>
      <c r="E183" s="17">
        <f t="shared" si="6"/>
        <v>132730</v>
      </c>
      <c r="F183" s="17">
        <f t="shared" si="6"/>
        <v>132730</v>
      </c>
      <c r="G183" s="17">
        <f t="shared" si="6"/>
        <v>132730</v>
      </c>
    </row>
    <row r="184" spans="1:7" ht="45" x14ac:dyDescent="0.25">
      <c r="A184" s="66" t="s">
        <v>5</v>
      </c>
      <c r="B184" s="1" t="s">
        <v>210</v>
      </c>
      <c r="C184" s="1" t="s">
        <v>211</v>
      </c>
      <c r="D184" s="1" t="s">
        <v>216</v>
      </c>
      <c r="E184" s="18">
        <v>132730</v>
      </c>
      <c r="F184" s="18">
        <v>132730</v>
      </c>
      <c r="G184" s="18">
        <v>132730</v>
      </c>
    </row>
    <row r="185" spans="1:7" x14ac:dyDescent="0.25">
      <c r="A185" s="132" t="s">
        <v>165</v>
      </c>
      <c r="B185" s="133"/>
      <c r="C185" s="133"/>
      <c r="D185" s="134"/>
      <c r="E185" s="19">
        <f>E186</f>
        <v>20000</v>
      </c>
      <c r="F185" s="19">
        <f>F186</f>
        <v>20000</v>
      </c>
      <c r="G185" s="19">
        <f>G186</f>
        <v>20000</v>
      </c>
    </row>
    <row r="186" spans="1:7" x14ac:dyDescent="0.25">
      <c r="A186" s="121" t="s">
        <v>166</v>
      </c>
      <c r="B186" s="122"/>
      <c r="C186" s="122"/>
      <c r="D186" s="123"/>
      <c r="E186" s="17">
        <f t="shared" ref="E186:G186" si="7">E187</f>
        <v>20000</v>
      </c>
      <c r="F186" s="17">
        <f t="shared" si="7"/>
        <v>20000</v>
      </c>
      <c r="G186" s="17">
        <f t="shared" si="7"/>
        <v>20000</v>
      </c>
    </row>
    <row r="187" spans="1:7" ht="90" x14ac:dyDescent="0.25">
      <c r="A187" s="66" t="s">
        <v>5</v>
      </c>
      <c r="B187" s="1" t="s">
        <v>305</v>
      </c>
      <c r="C187" s="2" t="s">
        <v>281</v>
      </c>
      <c r="D187" s="1" t="s">
        <v>224</v>
      </c>
      <c r="E187" s="18">
        <v>20000</v>
      </c>
      <c r="F187" s="18">
        <v>20000</v>
      </c>
      <c r="G187" s="18">
        <v>20000</v>
      </c>
    </row>
    <row r="188" spans="1:7" x14ac:dyDescent="0.25">
      <c r="A188" s="132" t="s">
        <v>118</v>
      </c>
      <c r="B188" s="133"/>
      <c r="C188" s="133"/>
      <c r="D188" s="134"/>
      <c r="E188" s="19">
        <f t="shared" ref="E188:G189" si="8">E189</f>
        <v>20000</v>
      </c>
      <c r="F188" s="19">
        <f t="shared" si="8"/>
        <v>20000</v>
      </c>
      <c r="G188" s="19">
        <f t="shared" si="8"/>
        <v>16000</v>
      </c>
    </row>
    <row r="189" spans="1:7" x14ac:dyDescent="0.25">
      <c r="A189" s="231" t="s">
        <v>119</v>
      </c>
      <c r="B189" s="232"/>
      <c r="C189" s="232"/>
      <c r="D189" s="233"/>
      <c r="E189" s="7">
        <f t="shared" si="8"/>
        <v>20000</v>
      </c>
      <c r="F189" s="7">
        <f t="shared" si="8"/>
        <v>20000</v>
      </c>
      <c r="G189" s="7">
        <f t="shared" si="8"/>
        <v>16000</v>
      </c>
    </row>
    <row r="190" spans="1:7" ht="60" x14ac:dyDescent="0.25">
      <c r="A190" s="66" t="s">
        <v>5</v>
      </c>
      <c r="B190" s="1" t="s">
        <v>120</v>
      </c>
      <c r="C190" s="1" t="s">
        <v>121</v>
      </c>
      <c r="D190" s="1" t="s">
        <v>335</v>
      </c>
      <c r="E190" s="18">
        <v>20000</v>
      </c>
      <c r="F190" s="18">
        <v>20000</v>
      </c>
      <c r="G190" s="18">
        <v>16000</v>
      </c>
    </row>
    <row r="191" spans="1:7" x14ac:dyDescent="0.25">
      <c r="A191" s="132" t="s">
        <v>122</v>
      </c>
      <c r="B191" s="133"/>
      <c r="C191" s="133"/>
      <c r="D191" s="134"/>
      <c r="E191" s="19">
        <f>E192+E194</f>
        <v>330500</v>
      </c>
      <c r="F191" s="19">
        <f>F192+F194</f>
        <v>335619</v>
      </c>
      <c r="G191" s="19">
        <f>G192+G194</f>
        <v>326619</v>
      </c>
    </row>
    <row r="192" spans="1:7" x14ac:dyDescent="0.25">
      <c r="A192" s="124" t="s">
        <v>123</v>
      </c>
      <c r="B192" s="125"/>
      <c r="C192" s="125"/>
      <c r="D192" s="126"/>
      <c r="E192" s="17">
        <f t="shared" ref="E192:G192" si="9">E193</f>
        <v>291000</v>
      </c>
      <c r="F192" s="17">
        <f t="shared" si="9"/>
        <v>291000</v>
      </c>
      <c r="G192" s="17">
        <f t="shared" si="9"/>
        <v>280000</v>
      </c>
    </row>
    <row r="193" spans="1:7" ht="90" x14ac:dyDescent="0.25">
      <c r="A193" s="66" t="s">
        <v>5</v>
      </c>
      <c r="B193" s="1" t="s">
        <v>124</v>
      </c>
      <c r="C193" s="1" t="s">
        <v>348</v>
      </c>
      <c r="D193" s="1" t="s">
        <v>158</v>
      </c>
      <c r="E193" s="18">
        <v>291000</v>
      </c>
      <c r="F193" s="18">
        <v>291000</v>
      </c>
      <c r="G193" s="18">
        <v>280000</v>
      </c>
    </row>
    <row r="194" spans="1:7" x14ac:dyDescent="0.25">
      <c r="A194" s="121" t="s">
        <v>242</v>
      </c>
      <c r="B194" s="122"/>
      <c r="C194" s="122"/>
      <c r="D194" s="123"/>
      <c r="E194" s="17">
        <f>E195</f>
        <v>39500</v>
      </c>
      <c r="F194" s="17">
        <f>F195</f>
        <v>44619</v>
      </c>
      <c r="G194" s="17">
        <f>G195</f>
        <v>46619</v>
      </c>
    </row>
    <row r="195" spans="1:7" ht="30" x14ac:dyDescent="0.25">
      <c r="A195" s="68" t="s">
        <v>5</v>
      </c>
      <c r="B195" s="29" t="s">
        <v>243</v>
      </c>
      <c r="C195" s="1" t="s">
        <v>392</v>
      </c>
      <c r="D195" s="37" t="s">
        <v>254</v>
      </c>
      <c r="E195" s="18">
        <v>39500</v>
      </c>
      <c r="F195" s="18">
        <v>44619</v>
      </c>
      <c r="G195" s="18">
        <v>46619</v>
      </c>
    </row>
    <row r="196" spans="1:7" x14ac:dyDescent="0.25">
      <c r="A196" s="141" t="s">
        <v>454</v>
      </c>
      <c r="B196" s="142"/>
      <c r="C196" s="142"/>
      <c r="D196" s="143"/>
      <c r="E196" s="19">
        <f t="shared" ref="E196:G197" si="10">E197</f>
        <v>0</v>
      </c>
      <c r="F196" s="19">
        <f t="shared" si="10"/>
        <v>192000</v>
      </c>
      <c r="G196" s="19">
        <f t="shared" si="10"/>
        <v>10187</v>
      </c>
    </row>
    <row r="197" spans="1:7" x14ac:dyDescent="0.25">
      <c r="A197" s="138" t="s">
        <v>451</v>
      </c>
      <c r="B197" s="139"/>
      <c r="C197" s="139"/>
      <c r="D197" s="140"/>
      <c r="E197" s="17">
        <f t="shared" si="10"/>
        <v>0</v>
      </c>
      <c r="F197" s="17">
        <f t="shared" si="10"/>
        <v>192000</v>
      </c>
      <c r="G197" s="17">
        <f t="shared" si="10"/>
        <v>10187</v>
      </c>
    </row>
    <row r="198" spans="1:7" ht="45" x14ac:dyDescent="0.25">
      <c r="A198" s="41">
        <v>1</v>
      </c>
      <c r="B198" s="41" t="s">
        <v>452</v>
      </c>
      <c r="C198" s="41" t="s">
        <v>453</v>
      </c>
      <c r="D198" s="41" t="s">
        <v>508</v>
      </c>
      <c r="E198" s="18">
        <v>0</v>
      </c>
      <c r="F198" s="18">
        <v>192000</v>
      </c>
      <c r="G198" s="18">
        <v>10187</v>
      </c>
    </row>
    <row r="199" spans="1:7" x14ac:dyDescent="0.25">
      <c r="A199" s="132" t="s">
        <v>125</v>
      </c>
      <c r="B199" s="133"/>
      <c r="C199" s="133"/>
      <c r="D199" s="134"/>
      <c r="E199" s="19">
        <f t="shared" ref="E199:G199" si="11">E200</f>
        <v>79000</v>
      </c>
      <c r="F199" s="19">
        <f t="shared" si="11"/>
        <v>79000</v>
      </c>
      <c r="G199" s="19">
        <f t="shared" si="11"/>
        <v>71000</v>
      </c>
    </row>
    <row r="200" spans="1:7" x14ac:dyDescent="0.25">
      <c r="A200" s="124" t="s">
        <v>126</v>
      </c>
      <c r="B200" s="125"/>
      <c r="C200" s="125"/>
      <c r="D200" s="126"/>
      <c r="E200" s="17">
        <f>E201+E202</f>
        <v>79000</v>
      </c>
      <c r="F200" s="17">
        <f>F201+F202</f>
        <v>79000</v>
      </c>
      <c r="G200" s="17">
        <f>G201+G202</f>
        <v>71000</v>
      </c>
    </row>
    <row r="201" spans="1:7" ht="60" x14ac:dyDescent="0.25">
      <c r="A201" s="66" t="s">
        <v>5</v>
      </c>
      <c r="B201" s="1" t="s">
        <v>127</v>
      </c>
      <c r="C201" s="2" t="s">
        <v>159</v>
      </c>
      <c r="D201" s="1" t="s">
        <v>230</v>
      </c>
      <c r="E201" s="18">
        <v>67000</v>
      </c>
      <c r="F201" s="18">
        <v>67000</v>
      </c>
      <c r="G201" s="18">
        <v>59000</v>
      </c>
    </row>
    <row r="202" spans="1:7" ht="45" x14ac:dyDescent="0.25">
      <c r="A202" s="68" t="s">
        <v>8</v>
      </c>
      <c r="B202" s="29" t="s">
        <v>244</v>
      </c>
      <c r="C202" s="12" t="s">
        <v>245</v>
      </c>
      <c r="D202" s="1" t="s">
        <v>246</v>
      </c>
      <c r="E202" s="18">
        <v>12000</v>
      </c>
      <c r="F202" s="18">
        <v>12000</v>
      </c>
      <c r="G202" s="18">
        <v>12000</v>
      </c>
    </row>
    <row r="203" spans="1:7" x14ac:dyDescent="0.25">
      <c r="A203" s="135" t="s">
        <v>314</v>
      </c>
      <c r="B203" s="136"/>
      <c r="C203" s="136"/>
      <c r="D203" s="137"/>
      <c r="E203" s="19">
        <f>E204</f>
        <v>15190</v>
      </c>
      <c r="F203" s="19">
        <f>F204</f>
        <v>15143</v>
      </c>
      <c r="G203" s="19">
        <f>G204</f>
        <v>11838</v>
      </c>
    </row>
    <row r="204" spans="1:7" x14ac:dyDescent="0.25">
      <c r="A204" s="121" t="s">
        <v>315</v>
      </c>
      <c r="B204" s="122"/>
      <c r="C204" s="122"/>
      <c r="D204" s="123"/>
      <c r="E204" s="17">
        <f t="shared" ref="E204:G204" si="12">E205</f>
        <v>15190</v>
      </c>
      <c r="F204" s="17">
        <f t="shared" si="12"/>
        <v>15143</v>
      </c>
      <c r="G204" s="17">
        <f t="shared" si="12"/>
        <v>11838</v>
      </c>
    </row>
    <row r="205" spans="1:7" ht="135" x14ac:dyDescent="0.25">
      <c r="A205" s="68" t="s">
        <v>5</v>
      </c>
      <c r="B205" s="1" t="s">
        <v>199</v>
      </c>
      <c r="C205" s="38" t="s">
        <v>539</v>
      </c>
      <c r="D205" s="1" t="s">
        <v>384</v>
      </c>
      <c r="E205" s="18">
        <v>15190</v>
      </c>
      <c r="F205" s="18">
        <v>15143</v>
      </c>
      <c r="G205" s="18">
        <v>11838</v>
      </c>
    </row>
    <row r="206" spans="1:7" x14ac:dyDescent="0.25">
      <c r="A206" s="135" t="s">
        <v>218</v>
      </c>
      <c r="B206" s="136"/>
      <c r="C206" s="136"/>
      <c r="D206" s="137"/>
      <c r="E206" s="19">
        <f t="shared" ref="E206:G207" si="13">E207</f>
        <v>6000</v>
      </c>
      <c r="F206" s="19">
        <f t="shared" si="13"/>
        <v>5000</v>
      </c>
      <c r="G206" s="19">
        <f t="shared" si="13"/>
        <v>0</v>
      </c>
    </row>
    <row r="207" spans="1:7" x14ac:dyDescent="0.25">
      <c r="A207" s="121" t="s">
        <v>173</v>
      </c>
      <c r="B207" s="122"/>
      <c r="C207" s="122"/>
      <c r="D207" s="123"/>
      <c r="E207" s="17">
        <f t="shared" si="13"/>
        <v>6000</v>
      </c>
      <c r="F207" s="17">
        <f t="shared" si="13"/>
        <v>5000</v>
      </c>
      <c r="G207" s="17">
        <f t="shared" si="13"/>
        <v>0</v>
      </c>
    </row>
    <row r="208" spans="1:7" ht="45" x14ac:dyDescent="0.25">
      <c r="A208" s="66" t="s">
        <v>5</v>
      </c>
      <c r="B208" s="1" t="s">
        <v>171</v>
      </c>
      <c r="C208" s="2" t="s">
        <v>349</v>
      </c>
      <c r="D208" s="1" t="s">
        <v>191</v>
      </c>
      <c r="E208" s="18">
        <v>6000</v>
      </c>
      <c r="F208" s="18">
        <v>5000</v>
      </c>
      <c r="G208" s="18">
        <v>0</v>
      </c>
    </row>
    <row r="209" spans="1:7" x14ac:dyDescent="0.25">
      <c r="A209" s="132" t="s">
        <v>426</v>
      </c>
      <c r="B209" s="133"/>
      <c r="C209" s="133"/>
      <c r="D209" s="134"/>
      <c r="E209" s="19">
        <f>E210</f>
        <v>73584</v>
      </c>
      <c r="F209" s="19">
        <f>F210</f>
        <v>88584</v>
      </c>
      <c r="G209" s="19">
        <f>G210</f>
        <v>88584</v>
      </c>
    </row>
    <row r="210" spans="1:7" x14ac:dyDescent="0.25">
      <c r="A210" s="124" t="s">
        <v>160</v>
      </c>
      <c r="B210" s="125"/>
      <c r="C210" s="125"/>
      <c r="D210" s="126"/>
      <c r="E210" s="17">
        <f t="shared" ref="E210:G210" si="14">E211</f>
        <v>73584</v>
      </c>
      <c r="F210" s="17">
        <f t="shared" si="14"/>
        <v>88584</v>
      </c>
      <c r="G210" s="17">
        <f t="shared" si="14"/>
        <v>88584</v>
      </c>
    </row>
    <row r="211" spans="1:7" x14ac:dyDescent="0.25">
      <c r="A211" s="66" t="s">
        <v>5</v>
      </c>
      <c r="B211" s="1" t="s">
        <v>128</v>
      </c>
      <c r="C211" s="159" t="s">
        <v>263</v>
      </c>
      <c r="D211" s="159"/>
      <c r="E211" s="18">
        <v>73584</v>
      </c>
      <c r="F211" s="18">
        <v>88584</v>
      </c>
      <c r="G211" s="18">
        <v>88584</v>
      </c>
    </row>
    <row r="212" spans="1:7" x14ac:dyDescent="0.25">
      <c r="A212" s="132" t="s">
        <v>129</v>
      </c>
      <c r="B212" s="133"/>
      <c r="C212" s="133"/>
      <c r="D212" s="134"/>
      <c r="E212" s="19">
        <f>E213+E217</f>
        <v>7297</v>
      </c>
      <c r="F212" s="19">
        <f>F213+F217</f>
        <v>11385</v>
      </c>
      <c r="G212" s="19">
        <f>G213+G217</f>
        <v>12435</v>
      </c>
    </row>
    <row r="213" spans="1:7" x14ac:dyDescent="0.25">
      <c r="A213" s="124" t="s">
        <v>130</v>
      </c>
      <c r="B213" s="125"/>
      <c r="C213" s="125"/>
      <c r="D213" s="126"/>
      <c r="E213" s="17">
        <f>SUM(E214:E216)</f>
        <v>6637</v>
      </c>
      <c r="F213" s="17">
        <f>SUM(F214:F216)</f>
        <v>10885</v>
      </c>
      <c r="G213" s="17">
        <f>SUM(G214:G216)</f>
        <v>11935</v>
      </c>
    </row>
    <row r="214" spans="1:7" x14ac:dyDescent="0.25">
      <c r="A214" s="66" t="s">
        <v>5</v>
      </c>
      <c r="B214" s="1" t="s">
        <v>131</v>
      </c>
      <c r="C214" s="159" t="s">
        <v>485</v>
      </c>
      <c r="D214" s="159"/>
      <c r="E214" s="18">
        <v>133</v>
      </c>
      <c r="F214" s="18">
        <v>133</v>
      </c>
      <c r="G214" s="18">
        <v>133</v>
      </c>
    </row>
    <row r="215" spans="1:7" x14ac:dyDescent="0.25">
      <c r="A215" s="66" t="s">
        <v>8</v>
      </c>
      <c r="B215" s="1" t="s">
        <v>132</v>
      </c>
      <c r="C215" s="159" t="s">
        <v>385</v>
      </c>
      <c r="D215" s="159"/>
      <c r="E215" s="18">
        <v>199</v>
      </c>
      <c r="F215" s="18">
        <v>1066</v>
      </c>
      <c r="G215" s="18">
        <v>1066</v>
      </c>
    </row>
    <row r="216" spans="1:7" x14ac:dyDescent="0.25">
      <c r="A216" s="66" t="s">
        <v>18</v>
      </c>
      <c r="B216" s="1" t="s">
        <v>133</v>
      </c>
      <c r="C216" s="159" t="s">
        <v>404</v>
      </c>
      <c r="D216" s="159"/>
      <c r="E216" s="18">
        <v>6305</v>
      </c>
      <c r="F216" s="18">
        <v>9686</v>
      </c>
      <c r="G216" s="18">
        <v>10736</v>
      </c>
    </row>
    <row r="217" spans="1:7" x14ac:dyDescent="0.25">
      <c r="A217" s="124" t="s">
        <v>161</v>
      </c>
      <c r="B217" s="125"/>
      <c r="C217" s="125"/>
      <c r="D217" s="126"/>
      <c r="E217" s="17">
        <f>E218</f>
        <v>660</v>
      </c>
      <c r="F217" s="17">
        <f>F218</f>
        <v>500</v>
      </c>
      <c r="G217" s="17">
        <f>G218</f>
        <v>500</v>
      </c>
    </row>
    <row r="218" spans="1:7" x14ac:dyDescent="0.25">
      <c r="A218" s="66" t="s">
        <v>5</v>
      </c>
      <c r="B218" s="1" t="s">
        <v>134</v>
      </c>
      <c r="C218" s="159" t="s">
        <v>135</v>
      </c>
      <c r="D218" s="159"/>
      <c r="E218" s="18">
        <v>660</v>
      </c>
      <c r="F218" s="18">
        <v>500</v>
      </c>
      <c r="G218" s="18">
        <v>500</v>
      </c>
    </row>
    <row r="219" spans="1:7" x14ac:dyDescent="0.25">
      <c r="A219" s="148" t="s">
        <v>174</v>
      </c>
      <c r="B219" s="149"/>
      <c r="C219" s="149"/>
      <c r="D219" s="150"/>
      <c r="E219" s="19">
        <f>E220+E222+E225</f>
        <v>2602332</v>
      </c>
      <c r="F219" s="19">
        <f>F220+F222+F225</f>
        <v>3829000</v>
      </c>
      <c r="G219" s="19">
        <f>G220+G222+G225</f>
        <v>2767911</v>
      </c>
    </row>
    <row r="220" spans="1:7" x14ac:dyDescent="0.25">
      <c r="A220" s="151" t="s">
        <v>175</v>
      </c>
      <c r="B220" s="152"/>
      <c r="C220" s="152"/>
      <c r="D220" s="153"/>
      <c r="E220" s="17">
        <f>E221</f>
        <v>335082</v>
      </c>
      <c r="F220" s="17">
        <f>F221</f>
        <v>0</v>
      </c>
      <c r="G220" s="17">
        <f>G221</f>
        <v>0</v>
      </c>
    </row>
    <row r="221" spans="1:7" ht="105" x14ac:dyDescent="0.25">
      <c r="A221" s="60" t="s">
        <v>5</v>
      </c>
      <c r="B221" s="22" t="s">
        <v>192</v>
      </c>
      <c r="C221" s="22" t="s">
        <v>405</v>
      </c>
      <c r="D221" s="39" t="s">
        <v>193</v>
      </c>
      <c r="E221" s="18">
        <v>335082</v>
      </c>
      <c r="F221" s="18">
        <v>0</v>
      </c>
      <c r="G221" s="18">
        <v>0</v>
      </c>
    </row>
    <row r="222" spans="1:7" x14ac:dyDescent="0.25">
      <c r="A222" s="151" t="s">
        <v>176</v>
      </c>
      <c r="B222" s="152"/>
      <c r="C222" s="152"/>
      <c r="D222" s="153"/>
      <c r="E222" s="17">
        <f>E223</f>
        <v>267250</v>
      </c>
      <c r="F222" s="17">
        <f>F223</f>
        <v>489925</v>
      </c>
      <c r="G222" s="17">
        <f>G223</f>
        <v>467911</v>
      </c>
    </row>
    <row r="223" spans="1:7" x14ac:dyDescent="0.25">
      <c r="A223" s="219" t="s">
        <v>5</v>
      </c>
      <c r="B223" s="221" t="s">
        <v>194</v>
      </c>
      <c r="C223" s="223" t="s">
        <v>545</v>
      </c>
      <c r="D223" s="195" t="s">
        <v>217</v>
      </c>
      <c r="E223" s="118">
        <v>267250</v>
      </c>
      <c r="F223" s="118">
        <v>489925</v>
      </c>
      <c r="G223" s="118">
        <v>467911</v>
      </c>
    </row>
    <row r="224" spans="1:7" ht="196.5" customHeight="1" x14ac:dyDescent="0.25">
      <c r="A224" s="220"/>
      <c r="B224" s="222"/>
      <c r="C224" s="224"/>
      <c r="D224" s="197"/>
      <c r="E224" s="119"/>
      <c r="F224" s="119"/>
      <c r="G224" s="119"/>
    </row>
    <row r="225" spans="1:7" x14ac:dyDescent="0.25">
      <c r="A225" s="151" t="s">
        <v>258</v>
      </c>
      <c r="B225" s="152"/>
      <c r="C225" s="152"/>
      <c r="D225" s="153"/>
      <c r="E225" s="17">
        <f>E226</f>
        <v>2000000</v>
      </c>
      <c r="F225" s="17">
        <f>F226</f>
        <v>3339075</v>
      </c>
      <c r="G225" s="17">
        <f>G226</f>
        <v>2300000</v>
      </c>
    </row>
    <row r="226" spans="1:7" ht="60" x14ac:dyDescent="0.25">
      <c r="A226" s="60" t="s">
        <v>5</v>
      </c>
      <c r="B226" s="40" t="s">
        <v>207</v>
      </c>
      <c r="C226" s="41" t="s">
        <v>540</v>
      </c>
      <c r="D226" s="42" t="s">
        <v>312</v>
      </c>
      <c r="E226" s="18">
        <v>2000000</v>
      </c>
      <c r="F226" s="18">
        <v>3339075</v>
      </c>
      <c r="G226" s="18">
        <v>2300000</v>
      </c>
    </row>
    <row r="227" spans="1:7" x14ac:dyDescent="0.25">
      <c r="A227" s="148" t="s">
        <v>554</v>
      </c>
      <c r="B227" s="149"/>
      <c r="C227" s="149"/>
      <c r="D227" s="150"/>
      <c r="E227" s="19">
        <f t="shared" ref="E227:G228" si="15">E228</f>
        <v>0</v>
      </c>
      <c r="F227" s="19">
        <f t="shared" si="15"/>
        <v>0</v>
      </c>
      <c r="G227" s="19">
        <f t="shared" si="15"/>
        <v>25000</v>
      </c>
    </row>
    <row r="228" spans="1:7" x14ac:dyDescent="0.25">
      <c r="A228" s="160" t="s">
        <v>546</v>
      </c>
      <c r="B228" s="160"/>
      <c r="C228" s="160"/>
      <c r="D228" s="160"/>
      <c r="E228" s="17">
        <f t="shared" si="15"/>
        <v>0</v>
      </c>
      <c r="F228" s="17">
        <f t="shared" si="15"/>
        <v>0</v>
      </c>
      <c r="G228" s="17">
        <f t="shared" si="15"/>
        <v>25000</v>
      </c>
    </row>
    <row r="229" spans="1:7" ht="26.25" x14ac:dyDescent="0.25">
      <c r="A229" s="60" t="s">
        <v>5</v>
      </c>
      <c r="B229" s="40" t="s">
        <v>210</v>
      </c>
      <c r="C229" s="41" t="s">
        <v>547</v>
      </c>
      <c r="D229" s="103" t="s">
        <v>555</v>
      </c>
      <c r="E229" s="18">
        <v>0</v>
      </c>
      <c r="F229" s="18">
        <v>0</v>
      </c>
      <c r="G229" s="18">
        <v>25000</v>
      </c>
    </row>
    <row r="230" spans="1:7" x14ac:dyDescent="0.25">
      <c r="A230" s="148" t="s">
        <v>177</v>
      </c>
      <c r="B230" s="149"/>
      <c r="C230" s="149"/>
      <c r="D230" s="150"/>
      <c r="E230" s="19">
        <f>E231</f>
        <v>238855</v>
      </c>
      <c r="F230" s="19">
        <f>F231+F233</f>
        <v>341786</v>
      </c>
      <c r="G230" s="19">
        <f>G231+G233</f>
        <v>369213</v>
      </c>
    </row>
    <row r="231" spans="1:7" x14ac:dyDescent="0.25">
      <c r="A231" s="160" t="s">
        <v>350</v>
      </c>
      <c r="B231" s="160"/>
      <c r="C231" s="160"/>
      <c r="D231" s="160"/>
      <c r="E231" s="17">
        <f>E232</f>
        <v>238855</v>
      </c>
      <c r="F231" s="17">
        <f>F232</f>
        <v>249540</v>
      </c>
      <c r="G231" s="17">
        <f>G232</f>
        <v>256863</v>
      </c>
    </row>
    <row r="232" spans="1:7" ht="300" x14ac:dyDescent="0.25">
      <c r="A232" s="58"/>
      <c r="B232" s="22" t="s">
        <v>195</v>
      </c>
      <c r="C232" s="35" t="s">
        <v>510</v>
      </c>
      <c r="D232" s="22" t="s">
        <v>196</v>
      </c>
      <c r="E232" s="18">
        <v>238855</v>
      </c>
      <c r="F232" s="18">
        <v>249540</v>
      </c>
      <c r="G232" s="18">
        <v>256863</v>
      </c>
    </row>
    <row r="233" spans="1:7" x14ac:dyDescent="0.25">
      <c r="A233" s="145" t="s">
        <v>455</v>
      </c>
      <c r="B233" s="146"/>
      <c r="C233" s="146"/>
      <c r="D233" s="147"/>
      <c r="E233" s="100">
        <v>0</v>
      </c>
      <c r="F233" s="100">
        <f>F234</f>
        <v>92246</v>
      </c>
      <c r="G233" s="100">
        <f>G234</f>
        <v>112350</v>
      </c>
    </row>
    <row r="234" spans="1:7" ht="256.5" customHeight="1" x14ac:dyDescent="0.25">
      <c r="A234" s="60"/>
      <c r="B234" s="22" t="s">
        <v>195</v>
      </c>
      <c r="C234" s="102" t="s">
        <v>548</v>
      </c>
      <c r="D234" s="22" t="s">
        <v>196</v>
      </c>
      <c r="E234" s="18">
        <v>0</v>
      </c>
      <c r="F234" s="18">
        <v>92246</v>
      </c>
      <c r="G234" s="18">
        <v>112350</v>
      </c>
    </row>
    <row r="235" spans="1:7" x14ac:dyDescent="0.25">
      <c r="A235" s="148" t="s">
        <v>178</v>
      </c>
      <c r="B235" s="149"/>
      <c r="C235" s="149"/>
      <c r="D235" s="150"/>
      <c r="E235" s="19">
        <f t="shared" ref="E235:G236" si="16">E236</f>
        <v>2000</v>
      </c>
      <c r="F235" s="19">
        <f t="shared" si="16"/>
        <v>2000</v>
      </c>
      <c r="G235" s="19">
        <f t="shared" si="16"/>
        <v>2000</v>
      </c>
    </row>
    <row r="236" spans="1:7" x14ac:dyDescent="0.25">
      <c r="A236" s="151" t="s">
        <v>179</v>
      </c>
      <c r="B236" s="152"/>
      <c r="C236" s="152"/>
      <c r="D236" s="153"/>
      <c r="E236" s="17">
        <f t="shared" si="16"/>
        <v>2000</v>
      </c>
      <c r="F236" s="17">
        <f t="shared" si="16"/>
        <v>2000</v>
      </c>
      <c r="G236" s="17">
        <f t="shared" si="16"/>
        <v>2000</v>
      </c>
    </row>
    <row r="237" spans="1:7" ht="135" x14ac:dyDescent="0.25">
      <c r="A237" s="60" t="s">
        <v>5</v>
      </c>
      <c r="B237" s="22" t="s">
        <v>198</v>
      </c>
      <c r="C237" s="32" t="s">
        <v>180</v>
      </c>
      <c r="D237" s="13" t="s">
        <v>197</v>
      </c>
      <c r="E237" s="18">
        <v>2000</v>
      </c>
      <c r="F237" s="18">
        <v>2000</v>
      </c>
      <c r="G237" s="18">
        <v>2000</v>
      </c>
    </row>
    <row r="238" spans="1:7" x14ac:dyDescent="0.25">
      <c r="A238" s="148" t="s">
        <v>456</v>
      </c>
      <c r="B238" s="149"/>
      <c r="C238" s="149"/>
      <c r="D238" s="150"/>
      <c r="E238" s="19">
        <v>0</v>
      </c>
      <c r="F238" s="19">
        <f>F240</f>
        <v>252000</v>
      </c>
      <c r="G238" s="19">
        <f>G240</f>
        <v>226000</v>
      </c>
    </row>
    <row r="239" spans="1:7" x14ac:dyDescent="0.25">
      <c r="A239" s="151" t="s">
        <v>486</v>
      </c>
      <c r="B239" s="152"/>
      <c r="C239" s="152"/>
      <c r="D239" s="153"/>
      <c r="E239" s="17">
        <v>0</v>
      </c>
      <c r="F239" s="17">
        <f>F240</f>
        <v>252000</v>
      </c>
      <c r="G239" s="17">
        <f>G240</f>
        <v>226000</v>
      </c>
    </row>
    <row r="240" spans="1:7" ht="60" x14ac:dyDescent="0.25">
      <c r="A240" s="60">
        <v>1</v>
      </c>
      <c r="B240" s="22" t="s">
        <v>457</v>
      </c>
      <c r="C240" s="22" t="s">
        <v>487</v>
      </c>
      <c r="D240" s="22" t="s">
        <v>509</v>
      </c>
      <c r="E240" s="18">
        <v>0</v>
      </c>
      <c r="F240" s="18">
        <v>252000</v>
      </c>
      <c r="G240" s="18">
        <v>226000</v>
      </c>
    </row>
    <row r="241" spans="1:7" x14ac:dyDescent="0.25">
      <c r="A241" s="148" t="s">
        <v>181</v>
      </c>
      <c r="B241" s="149"/>
      <c r="C241" s="149"/>
      <c r="D241" s="150"/>
      <c r="E241" s="19">
        <f t="shared" ref="E241:G242" si="17">E242</f>
        <v>508250</v>
      </c>
      <c r="F241" s="19">
        <f t="shared" si="17"/>
        <v>336630</v>
      </c>
      <c r="G241" s="19">
        <f t="shared" si="17"/>
        <v>361880</v>
      </c>
    </row>
    <row r="242" spans="1:7" x14ac:dyDescent="0.25">
      <c r="A242" s="151" t="s">
        <v>408</v>
      </c>
      <c r="B242" s="152"/>
      <c r="C242" s="152"/>
      <c r="D242" s="153"/>
      <c r="E242" s="44">
        <f t="shared" si="17"/>
        <v>508250</v>
      </c>
      <c r="F242" s="44">
        <f t="shared" si="17"/>
        <v>336630</v>
      </c>
      <c r="G242" s="44">
        <f t="shared" si="17"/>
        <v>361880</v>
      </c>
    </row>
    <row r="243" spans="1:7" ht="345" x14ac:dyDescent="0.25">
      <c r="A243" s="72" t="s">
        <v>5</v>
      </c>
      <c r="B243" s="22" t="s">
        <v>411</v>
      </c>
      <c r="C243" s="22" t="s">
        <v>549</v>
      </c>
      <c r="D243" s="93" t="s">
        <v>409</v>
      </c>
      <c r="E243" s="18">
        <v>508250</v>
      </c>
      <c r="F243" s="18">
        <v>336630</v>
      </c>
      <c r="G243" s="18">
        <v>361880</v>
      </c>
    </row>
    <row r="244" spans="1:7" x14ac:dyDescent="0.25">
      <c r="A244" s="213" t="s">
        <v>182</v>
      </c>
      <c r="B244" s="214"/>
      <c r="C244" s="214"/>
      <c r="D244" s="215"/>
      <c r="E244" s="45">
        <f>E245</f>
        <v>7000</v>
      </c>
      <c r="F244" s="45">
        <f>F245</f>
        <v>0</v>
      </c>
      <c r="G244" s="45">
        <f>G245</f>
        <v>0</v>
      </c>
    </row>
    <row r="245" spans="1:7" x14ac:dyDescent="0.25">
      <c r="A245" s="151" t="s">
        <v>393</v>
      </c>
      <c r="B245" s="152"/>
      <c r="C245" s="152"/>
      <c r="D245" s="153"/>
      <c r="E245" s="17">
        <f t="shared" ref="E245:G245" si="18">E246</f>
        <v>7000</v>
      </c>
      <c r="F245" s="17">
        <f t="shared" si="18"/>
        <v>0</v>
      </c>
      <c r="G245" s="17">
        <f t="shared" si="18"/>
        <v>0</v>
      </c>
    </row>
    <row r="246" spans="1:7" ht="120" x14ac:dyDescent="0.25">
      <c r="A246" s="60" t="s">
        <v>5</v>
      </c>
      <c r="B246" s="22" t="s">
        <v>412</v>
      </c>
      <c r="C246" s="33" t="s">
        <v>406</v>
      </c>
      <c r="D246" s="94" t="s">
        <v>410</v>
      </c>
      <c r="E246" s="18">
        <v>7000</v>
      </c>
      <c r="F246" s="18">
        <v>0</v>
      </c>
      <c r="G246" s="18">
        <v>0</v>
      </c>
    </row>
    <row r="247" spans="1:7" x14ac:dyDescent="0.25">
      <c r="A247" s="148" t="s">
        <v>259</v>
      </c>
      <c r="B247" s="149"/>
      <c r="C247" s="149"/>
      <c r="D247" s="150"/>
      <c r="E247" s="19">
        <f>+E248</f>
        <v>30931</v>
      </c>
      <c r="F247" s="19">
        <f>+F248</f>
        <v>162000</v>
      </c>
      <c r="G247" s="19">
        <f>+G248</f>
        <v>161102</v>
      </c>
    </row>
    <row r="248" spans="1:7" x14ac:dyDescent="0.25">
      <c r="A248" s="151" t="s">
        <v>387</v>
      </c>
      <c r="B248" s="152"/>
      <c r="C248" s="152"/>
      <c r="D248" s="153"/>
      <c r="E248" s="17">
        <f t="shared" ref="E248:G248" si="19">E249</f>
        <v>30931</v>
      </c>
      <c r="F248" s="17">
        <f t="shared" si="19"/>
        <v>162000</v>
      </c>
      <c r="G248" s="17">
        <f t="shared" si="19"/>
        <v>161102</v>
      </c>
    </row>
    <row r="249" spans="1:7" ht="165" x14ac:dyDescent="0.25">
      <c r="A249" s="60" t="s">
        <v>5</v>
      </c>
      <c r="B249" s="10" t="s">
        <v>260</v>
      </c>
      <c r="C249" s="22" t="s">
        <v>388</v>
      </c>
      <c r="D249" s="10" t="s">
        <v>302</v>
      </c>
      <c r="E249" s="18">
        <v>30931</v>
      </c>
      <c r="F249" s="18">
        <v>162000</v>
      </c>
      <c r="G249" s="18">
        <v>161102</v>
      </c>
    </row>
    <row r="250" spans="1:7" x14ac:dyDescent="0.25">
      <c r="A250" s="225" t="s">
        <v>394</v>
      </c>
      <c r="B250" s="226"/>
      <c r="C250" s="226"/>
      <c r="D250" s="227"/>
      <c r="E250" s="19">
        <f t="shared" ref="E250:G251" si="20">E251</f>
        <v>121400</v>
      </c>
      <c r="F250" s="19">
        <f t="shared" si="20"/>
        <v>121400</v>
      </c>
      <c r="G250" s="19">
        <f t="shared" si="20"/>
        <v>207270</v>
      </c>
    </row>
    <row r="251" spans="1:7" x14ac:dyDescent="0.25">
      <c r="A251" s="228" t="s">
        <v>395</v>
      </c>
      <c r="B251" s="229"/>
      <c r="C251" s="229"/>
      <c r="D251" s="230"/>
      <c r="E251" s="17">
        <f t="shared" si="20"/>
        <v>121400</v>
      </c>
      <c r="F251" s="17">
        <f t="shared" si="20"/>
        <v>121400</v>
      </c>
      <c r="G251" s="17">
        <f t="shared" si="20"/>
        <v>207270</v>
      </c>
    </row>
    <row r="252" spans="1:7" ht="390" x14ac:dyDescent="0.25">
      <c r="A252" s="58" t="s">
        <v>5</v>
      </c>
      <c r="B252" s="10" t="s">
        <v>458</v>
      </c>
      <c r="C252" s="33" t="s">
        <v>550</v>
      </c>
      <c r="D252" s="88" t="s">
        <v>439</v>
      </c>
      <c r="E252" s="46">
        <v>121400</v>
      </c>
      <c r="F252" s="46">
        <v>121400</v>
      </c>
      <c r="G252" s="46">
        <v>207270</v>
      </c>
    </row>
    <row r="253" spans="1:7" x14ac:dyDescent="0.25">
      <c r="A253" s="206" t="s">
        <v>316</v>
      </c>
      <c r="B253" s="207"/>
      <c r="C253" s="207"/>
      <c r="D253" s="208"/>
      <c r="E253" s="19">
        <f>E254+E256</f>
        <v>360700</v>
      </c>
      <c r="F253" s="19">
        <f>F254+F256</f>
        <v>373130</v>
      </c>
      <c r="G253" s="19">
        <f>G254+G256</f>
        <v>267650</v>
      </c>
    </row>
    <row r="254" spans="1:7" x14ac:dyDescent="0.25">
      <c r="A254" s="145" t="s">
        <v>317</v>
      </c>
      <c r="B254" s="146"/>
      <c r="C254" s="146"/>
      <c r="D254" s="147"/>
      <c r="E254" s="17">
        <f t="shared" ref="E254:G256" si="21">E255</f>
        <v>246056</v>
      </c>
      <c r="F254" s="17">
        <f t="shared" si="21"/>
        <v>251950</v>
      </c>
      <c r="G254" s="17">
        <f t="shared" si="21"/>
        <v>153000</v>
      </c>
    </row>
    <row r="255" spans="1:7" ht="30" x14ac:dyDescent="0.25">
      <c r="A255" s="60" t="s">
        <v>5</v>
      </c>
      <c r="B255" s="22" t="s">
        <v>318</v>
      </c>
      <c r="C255" s="33" t="s">
        <v>407</v>
      </c>
      <c r="D255" s="47" t="s">
        <v>319</v>
      </c>
      <c r="E255" s="18">
        <v>246056</v>
      </c>
      <c r="F255" s="18">
        <v>251950</v>
      </c>
      <c r="G255" s="18">
        <v>153000</v>
      </c>
    </row>
    <row r="256" spans="1:7" x14ac:dyDescent="0.25">
      <c r="A256" s="160" t="s">
        <v>320</v>
      </c>
      <c r="B256" s="160"/>
      <c r="C256" s="160"/>
      <c r="D256" s="160"/>
      <c r="E256" s="17">
        <f t="shared" si="21"/>
        <v>114644</v>
      </c>
      <c r="F256" s="17">
        <f t="shared" si="21"/>
        <v>121180</v>
      </c>
      <c r="G256" s="17">
        <f t="shared" si="21"/>
        <v>114650</v>
      </c>
    </row>
    <row r="257" spans="1:7" ht="30" x14ac:dyDescent="0.25">
      <c r="A257" s="60" t="s">
        <v>5</v>
      </c>
      <c r="B257" s="22" t="s">
        <v>326</v>
      </c>
      <c r="C257" s="33" t="s">
        <v>321</v>
      </c>
      <c r="D257" s="47" t="s">
        <v>325</v>
      </c>
      <c r="E257" s="18">
        <v>114644</v>
      </c>
      <c r="F257" s="18">
        <v>121180</v>
      </c>
      <c r="G257" s="18">
        <v>114650</v>
      </c>
    </row>
    <row r="258" spans="1:7" x14ac:dyDescent="0.25">
      <c r="A258" s="61" t="s">
        <v>322</v>
      </c>
      <c r="B258" s="48"/>
      <c r="C258" s="49"/>
      <c r="D258" s="50"/>
      <c r="E258" s="45">
        <f>E259</f>
        <v>33000</v>
      </c>
      <c r="F258" s="45">
        <f>F259</f>
        <v>33000</v>
      </c>
      <c r="G258" s="45">
        <f>G259</f>
        <v>33000</v>
      </c>
    </row>
    <row r="259" spans="1:7" x14ac:dyDescent="0.25">
      <c r="A259" s="43" t="s">
        <v>323</v>
      </c>
      <c r="B259" s="51"/>
      <c r="C259" s="52"/>
      <c r="D259" s="53"/>
      <c r="E259" s="17">
        <f t="shared" ref="E259:G259" si="22">E260</f>
        <v>33000</v>
      </c>
      <c r="F259" s="17">
        <f t="shared" si="22"/>
        <v>33000</v>
      </c>
      <c r="G259" s="17">
        <f t="shared" si="22"/>
        <v>33000</v>
      </c>
    </row>
    <row r="260" spans="1:7" ht="30" x14ac:dyDescent="0.25">
      <c r="A260" s="60" t="s">
        <v>5</v>
      </c>
      <c r="B260" s="22" t="s">
        <v>207</v>
      </c>
      <c r="C260" s="33" t="s">
        <v>351</v>
      </c>
      <c r="D260" s="47" t="s">
        <v>327</v>
      </c>
      <c r="E260" s="18">
        <v>33000</v>
      </c>
      <c r="F260" s="18">
        <v>33000</v>
      </c>
      <c r="G260" s="18">
        <v>33000</v>
      </c>
    </row>
    <row r="261" spans="1:7" x14ac:dyDescent="0.25">
      <c r="A261" s="148" t="s">
        <v>459</v>
      </c>
      <c r="B261" s="149"/>
      <c r="C261" s="149"/>
      <c r="D261" s="150"/>
      <c r="E261" s="19">
        <v>0</v>
      </c>
      <c r="F261" s="19">
        <f>F262</f>
        <v>28500</v>
      </c>
      <c r="G261" s="19">
        <f>G262</f>
        <v>28500</v>
      </c>
    </row>
    <row r="262" spans="1:7" x14ac:dyDescent="0.25">
      <c r="A262" s="151" t="s">
        <v>460</v>
      </c>
      <c r="B262" s="152"/>
      <c r="C262" s="152"/>
      <c r="D262" s="153"/>
      <c r="E262" s="17">
        <v>0</v>
      </c>
      <c r="F262" s="17">
        <f>F263</f>
        <v>28500</v>
      </c>
      <c r="G262" s="17">
        <f>G263</f>
        <v>28500</v>
      </c>
    </row>
    <row r="263" spans="1:7" ht="90" x14ac:dyDescent="0.25">
      <c r="A263" s="58" t="s">
        <v>5</v>
      </c>
      <c r="B263" s="54" t="s">
        <v>462</v>
      </c>
      <c r="C263" s="55" t="s">
        <v>461</v>
      </c>
      <c r="D263" s="13" t="s">
        <v>511</v>
      </c>
      <c r="E263" s="18">
        <v>0</v>
      </c>
      <c r="F263" s="18">
        <v>28500</v>
      </c>
      <c r="G263" s="18">
        <v>28500</v>
      </c>
    </row>
    <row r="264" spans="1:7" x14ac:dyDescent="0.25">
      <c r="A264" s="58"/>
      <c r="B264" s="54"/>
      <c r="C264" s="55"/>
      <c r="D264" s="13"/>
      <c r="E264" s="18"/>
      <c r="F264" s="18"/>
      <c r="G264" s="18"/>
    </row>
    <row r="265" spans="1:7" x14ac:dyDescent="0.25">
      <c r="A265" s="209" t="s">
        <v>184</v>
      </c>
      <c r="B265" s="210"/>
      <c r="C265" s="210"/>
      <c r="D265" s="211"/>
      <c r="E265" s="56">
        <f>E266</f>
        <v>624566</v>
      </c>
      <c r="F265" s="56">
        <f>F266</f>
        <v>771274</v>
      </c>
      <c r="G265" s="56">
        <f>G266</f>
        <v>801018</v>
      </c>
    </row>
    <row r="266" spans="1:7" x14ac:dyDescent="0.25">
      <c r="A266" s="212" t="s">
        <v>136</v>
      </c>
      <c r="B266" s="190"/>
      <c r="C266" s="190"/>
      <c r="D266" s="191"/>
      <c r="E266" s="57">
        <f>E267+E275</f>
        <v>624566</v>
      </c>
      <c r="F266" s="57">
        <f>F267+F275</f>
        <v>771274</v>
      </c>
      <c r="G266" s="57">
        <f>G267+G275</f>
        <v>801018</v>
      </c>
    </row>
    <row r="267" spans="1:7" x14ac:dyDescent="0.25">
      <c r="A267" s="132" t="s">
        <v>137</v>
      </c>
      <c r="B267" s="133"/>
      <c r="C267" s="133"/>
      <c r="D267" s="134"/>
      <c r="E267" s="19">
        <f>E268</f>
        <v>371300</v>
      </c>
      <c r="F267" s="19">
        <f>F268</f>
        <v>376453</v>
      </c>
      <c r="G267" s="19">
        <f>G268</f>
        <v>376453</v>
      </c>
    </row>
    <row r="268" spans="1:7" x14ac:dyDescent="0.25">
      <c r="A268" s="124" t="s">
        <v>138</v>
      </c>
      <c r="B268" s="125"/>
      <c r="C268" s="125"/>
      <c r="D268" s="126"/>
      <c r="E268" s="17">
        <f>SUM(E269:E274)</f>
        <v>371300</v>
      </c>
      <c r="F268" s="17">
        <f>SUM(F269:F274)</f>
        <v>376453</v>
      </c>
      <c r="G268" s="17">
        <f>SUM(G269:G274)</f>
        <v>376453</v>
      </c>
    </row>
    <row r="269" spans="1:7" x14ac:dyDescent="0.25">
      <c r="A269" s="66" t="s">
        <v>5</v>
      </c>
      <c r="B269" s="1" t="s">
        <v>139</v>
      </c>
      <c r="C269" s="158" t="s">
        <v>140</v>
      </c>
      <c r="D269" s="158"/>
      <c r="E269" s="18">
        <v>274260</v>
      </c>
      <c r="F269" s="18">
        <v>279413</v>
      </c>
      <c r="G269" s="18">
        <v>279413</v>
      </c>
    </row>
    <row r="270" spans="1:7" x14ac:dyDescent="0.25">
      <c r="A270" s="66" t="s">
        <v>8</v>
      </c>
      <c r="B270" s="1" t="s">
        <v>141</v>
      </c>
      <c r="C270" s="158" t="s">
        <v>233</v>
      </c>
      <c r="D270" s="158"/>
      <c r="E270" s="18">
        <v>61320</v>
      </c>
      <c r="F270" s="18">
        <v>91200</v>
      </c>
      <c r="G270" s="18">
        <v>91200</v>
      </c>
    </row>
    <row r="271" spans="1:7" x14ac:dyDescent="0.25">
      <c r="A271" s="66" t="s">
        <v>18</v>
      </c>
      <c r="B271" s="1" t="s">
        <v>131</v>
      </c>
      <c r="C271" s="158" t="s">
        <v>142</v>
      </c>
      <c r="D271" s="158"/>
      <c r="E271" s="18">
        <v>5840</v>
      </c>
      <c r="F271" s="18">
        <v>5840</v>
      </c>
      <c r="G271" s="18">
        <v>5840</v>
      </c>
    </row>
    <row r="272" spans="1:7" x14ac:dyDescent="0.25">
      <c r="A272" s="66" t="s">
        <v>37</v>
      </c>
      <c r="B272" s="1" t="s">
        <v>132</v>
      </c>
      <c r="C272" s="158" t="s">
        <v>556</v>
      </c>
      <c r="D272" s="158"/>
      <c r="E272" s="18">
        <v>19370</v>
      </c>
      <c r="F272" s="18">
        <v>0</v>
      </c>
      <c r="G272" s="18">
        <v>0</v>
      </c>
    </row>
    <row r="273" spans="1:7" x14ac:dyDescent="0.25">
      <c r="A273" s="66" t="s">
        <v>72</v>
      </c>
      <c r="B273" s="1" t="s">
        <v>143</v>
      </c>
      <c r="C273" s="158" t="s">
        <v>413</v>
      </c>
      <c r="D273" s="158"/>
      <c r="E273" s="18">
        <v>7610</v>
      </c>
      <c r="F273" s="18">
        <v>0</v>
      </c>
      <c r="G273" s="18">
        <v>0</v>
      </c>
    </row>
    <row r="274" spans="1:7" x14ac:dyDescent="0.25">
      <c r="A274" s="66" t="s">
        <v>74</v>
      </c>
      <c r="B274" s="1" t="s">
        <v>13</v>
      </c>
      <c r="C274" s="158" t="s">
        <v>512</v>
      </c>
      <c r="D274" s="158"/>
      <c r="E274" s="18">
        <v>2900</v>
      </c>
      <c r="F274" s="18">
        <v>0</v>
      </c>
      <c r="G274" s="18">
        <v>0</v>
      </c>
    </row>
    <row r="275" spans="1:7" x14ac:dyDescent="0.25">
      <c r="A275" s="132" t="s">
        <v>144</v>
      </c>
      <c r="B275" s="133"/>
      <c r="C275" s="133"/>
      <c r="D275" s="134"/>
      <c r="E275" s="19">
        <f>E276+E288</f>
        <v>253266</v>
      </c>
      <c r="F275" s="19">
        <f>F276+F288</f>
        <v>394821</v>
      </c>
      <c r="G275" s="19">
        <f>G276+G288</f>
        <v>424565</v>
      </c>
    </row>
    <row r="276" spans="1:7" x14ac:dyDescent="0.25">
      <c r="A276" s="124" t="s">
        <v>145</v>
      </c>
      <c r="B276" s="125"/>
      <c r="C276" s="125"/>
      <c r="D276" s="126"/>
      <c r="E276" s="17">
        <f>SUM(E277:E287)</f>
        <v>237657</v>
      </c>
      <c r="F276" s="17">
        <f>SUM(F277:F287)</f>
        <v>372325</v>
      </c>
      <c r="G276" s="17">
        <f>SUM(G277:G287)</f>
        <v>402069</v>
      </c>
    </row>
    <row r="277" spans="1:7" x14ac:dyDescent="0.25">
      <c r="A277" s="66" t="s">
        <v>5</v>
      </c>
      <c r="B277" s="2" t="s">
        <v>169</v>
      </c>
      <c r="C277" s="184" t="s">
        <v>282</v>
      </c>
      <c r="D277" s="185"/>
      <c r="E277" s="18">
        <v>119260</v>
      </c>
      <c r="F277" s="18">
        <v>189260</v>
      </c>
      <c r="G277" s="18">
        <v>251958</v>
      </c>
    </row>
    <row r="278" spans="1:7" x14ac:dyDescent="0.25">
      <c r="A278" s="66" t="s">
        <v>8</v>
      </c>
      <c r="B278" s="1" t="s">
        <v>146</v>
      </c>
      <c r="C278" s="175" t="s">
        <v>414</v>
      </c>
      <c r="D278" s="176"/>
      <c r="E278" s="18">
        <v>21891</v>
      </c>
      <c r="F278" s="18">
        <v>22191</v>
      </c>
      <c r="G278" s="18">
        <v>21181</v>
      </c>
    </row>
    <row r="279" spans="1:7" x14ac:dyDescent="0.25">
      <c r="A279" s="66" t="s">
        <v>18</v>
      </c>
      <c r="B279" s="1" t="s">
        <v>141</v>
      </c>
      <c r="C279" s="159" t="s">
        <v>375</v>
      </c>
      <c r="D279" s="159"/>
      <c r="E279" s="18">
        <v>30567</v>
      </c>
      <c r="F279" s="18">
        <v>60567</v>
      </c>
      <c r="G279" s="18">
        <v>38567</v>
      </c>
    </row>
    <row r="280" spans="1:7" x14ac:dyDescent="0.25">
      <c r="A280" s="66" t="s">
        <v>37</v>
      </c>
      <c r="B280" s="1" t="s">
        <v>131</v>
      </c>
      <c r="C280" s="159" t="s">
        <v>557</v>
      </c>
      <c r="D280" s="159"/>
      <c r="E280" s="18">
        <v>6613</v>
      </c>
      <c r="F280" s="18">
        <v>7041</v>
      </c>
      <c r="G280" s="18">
        <v>5543</v>
      </c>
    </row>
    <row r="281" spans="1:7" ht="27.75" customHeight="1" x14ac:dyDescent="0.25">
      <c r="A281" s="66" t="s">
        <v>72</v>
      </c>
      <c r="B281" s="1" t="s">
        <v>132</v>
      </c>
      <c r="C281" s="159" t="s">
        <v>558</v>
      </c>
      <c r="D281" s="159"/>
      <c r="E281" s="18">
        <v>26940</v>
      </c>
      <c r="F281" s="18">
        <v>39310</v>
      </c>
      <c r="G281" s="18">
        <v>28970</v>
      </c>
    </row>
    <row r="282" spans="1:7" ht="24.75" customHeight="1" x14ac:dyDescent="0.25">
      <c r="A282" s="66" t="s">
        <v>74</v>
      </c>
      <c r="B282" s="1" t="s">
        <v>143</v>
      </c>
      <c r="C282" s="179" t="s">
        <v>559</v>
      </c>
      <c r="D282" s="180"/>
      <c r="E282" s="18">
        <v>12032</v>
      </c>
      <c r="F282" s="18">
        <v>18782</v>
      </c>
      <c r="G282" s="18">
        <v>17782</v>
      </c>
    </row>
    <row r="283" spans="1:7" x14ac:dyDescent="0.25">
      <c r="A283" s="66" t="s">
        <v>76</v>
      </c>
      <c r="B283" s="1" t="s">
        <v>13</v>
      </c>
      <c r="C283" s="159" t="s">
        <v>560</v>
      </c>
      <c r="D283" s="159"/>
      <c r="E283" s="18">
        <v>2067</v>
      </c>
      <c r="F283" s="18">
        <v>5967</v>
      </c>
      <c r="G283" s="18">
        <v>5967</v>
      </c>
    </row>
    <row r="284" spans="1:7" x14ac:dyDescent="0.25">
      <c r="A284" s="66" t="s">
        <v>148</v>
      </c>
      <c r="B284" s="1" t="s">
        <v>147</v>
      </c>
      <c r="C284" s="158" t="s">
        <v>170</v>
      </c>
      <c r="D284" s="158"/>
      <c r="E284" s="18">
        <v>66</v>
      </c>
      <c r="F284" s="18">
        <v>66</v>
      </c>
      <c r="G284" s="18">
        <v>66</v>
      </c>
    </row>
    <row r="285" spans="1:7" x14ac:dyDescent="0.25">
      <c r="A285" s="66" t="s">
        <v>150</v>
      </c>
      <c r="B285" s="1" t="s">
        <v>149</v>
      </c>
      <c r="C285" s="170" t="s">
        <v>561</v>
      </c>
      <c r="D285" s="171"/>
      <c r="E285" s="18">
        <v>11841</v>
      </c>
      <c r="F285" s="18">
        <v>22761</v>
      </c>
      <c r="G285" s="18">
        <v>25195</v>
      </c>
    </row>
    <row r="286" spans="1:7" x14ac:dyDescent="0.25">
      <c r="A286" s="66" t="s">
        <v>185</v>
      </c>
      <c r="B286" s="1" t="s">
        <v>151</v>
      </c>
      <c r="C286" s="175" t="s">
        <v>562</v>
      </c>
      <c r="D286" s="176"/>
      <c r="E286" s="18">
        <v>6240</v>
      </c>
      <c r="F286" s="18">
        <v>6240</v>
      </c>
      <c r="G286" s="18">
        <v>6240</v>
      </c>
    </row>
    <row r="287" spans="1:7" x14ac:dyDescent="0.25">
      <c r="A287" s="66" t="s">
        <v>186</v>
      </c>
      <c r="B287" s="1" t="s">
        <v>227</v>
      </c>
      <c r="C287" s="175" t="s">
        <v>563</v>
      </c>
      <c r="D287" s="177"/>
      <c r="E287" s="18">
        <v>140</v>
      </c>
      <c r="F287" s="18">
        <v>140</v>
      </c>
      <c r="G287" s="18">
        <v>600</v>
      </c>
    </row>
    <row r="288" spans="1:7" x14ac:dyDescent="0.25">
      <c r="A288" s="124" t="s">
        <v>152</v>
      </c>
      <c r="B288" s="125"/>
      <c r="C288" s="125"/>
      <c r="D288" s="126"/>
      <c r="E288" s="17">
        <f>E289+E290+E291</f>
        <v>15609</v>
      </c>
      <c r="F288" s="95">
        <f>F289+F290+F291+F292</f>
        <v>22496</v>
      </c>
      <c r="G288" s="95">
        <f>G289+G290+G291+G292</f>
        <v>22496</v>
      </c>
    </row>
    <row r="289" spans="1:7" x14ac:dyDescent="0.25">
      <c r="A289" s="68" t="s">
        <v>5</v>
      </c>
      <c r="B289" s="1" t="s">
        <v>331</v>
      </c>
      <c r="C289" s="184" t="s">
        <v>415</v>
      </c>
      <c r="D289" s="185"/>
      <c r="E289" s="18">
        <v>8309</v>
      </c>
      <c r="F289" s="18">
        <v>8309</v>
      </c>
      <c r="G289" s="18">
        <v>8309</v>
      </c>
    </row>
    <row r="290" spans="1:7" x14ac:dyDescent="0.25">
      <c r="A290" s="68" t="s">
        <v>8</v>
      </c>
      <c r="B290" s="1" t="s">
        <v>225</v>
      </c>
      <c r="C290" s="184" t="s">
        <v>551</v>
      </c>
      <c r="D290" s="185"/>
      <c r="E290" s="18">
        <v>5310</v>
      </c>
      <c r="F290" s="18">
        <v>10037</v>
      </c>
      <c r="G290" s="18">
        <v>10037</v>
      </c>
    </row>
    <row r="291" spans="1:7" x14ac:dyDescent="0.25">
      <c r="A291" s="68" t="s">
        <v>18</v>
      </c>
      <c r="B291" s="1" t="s">
        <v>226</v>
      </c>
      <c r="C291" s="184" t="s">
        <v>513</v>
      </c>
      <c r="D291" s="185"/>
      <c r="E291" s="18">
        <v>1990</v>
      </c>
      <c r="F291" s="18">
        <v>3790</v>
      </c>
      <c r="G291" s="18">
        <v>3790</v>
      </c>
    </row>
    <row r="292" spans="1:7" ht="30" x14ac:dyDescent="0.25">
      <c r="A292" s="68" t="s">
        <v>37</v>
      </c>
      <c r="B292" s="1" t="s">
        <v>514</v>
      </c>
      <c r="C292" s="198" t="s">
        <v>490</v>
      </c>
      <c r="D292" s="185"/>
      <c r="E292" s="18">
        <v>0</v>
      </c>
      <c r="F292" s="18">
        <v>360</v>
      </c>
      <c r="G292" s="18">
        <v>360</v>
      </c>
    </row>
    <row r="293" spans="1:7" x14ac:dyDescent="0.25">
      <c r="A293" s="216" t="s">
        <v>219</v>
      </c>
      <c r="B293" s="217"/>
      <c r="C293" s="217"/>
      <c r="D293" s="218"/>
      <c r="E293" s="56">
        <f t="shared" ref="E293:G293" si="23">E294</f>
        <v>280240</v>
      </c>
      <c r="F293" s="56">
        <f t="shared" si="23"/>
        <v>343574</v>
      </c>
      <c r="G293" s="56">
        <f t="shared" si="23"/>
        <v>314874</v>
      </c>
    </row>
    <row r="294" spans="1:7" x14ac:dyDescent="0.25">
      <c r="A294" s="181" t="s">
        <v>220</v>
      </c>
      <c r="B294" s="182"/>
      <c r="C294" s="182"/>
      <c r="D294" s="183"/>
      <c r="E294" s="20">
        <f>E295+E315</f>
        <v>280240</v>
      </c>
      <c r="F294" s="20">
        <f>F295+F315</f>
        <v>343574</v>
      </c>
      <c r="G294" s="20">
        <f>G295+G315</f>
        <v>314874</v>
      </c>
    </row>
    <row r="295" spans="1:7" x14ac:dyDescent="0.25">
      <c r="A295" s="148" t="s">
        <v>221</v>
      </c>
      <c r="B295" s="149"/>
      <c r="C295" s="149"/>
      <c r="D295" s="150"/>
      <c r="E295" s="19">
        <f>E296+E309</f>
        <v>264700</v>
      </c>
      <c r="F295" s="19">
        <f>F296+F309</f>
        <v>328034</v>
      </c>
      <c r="G295" s="19">
        <f>G296+G309</f>
        <v>303478</v>
      </c>
    </row>
    <row r="296" spans="1:7" x14ac:dyDescent="0.25">
      <c r="A296" s="151" t="s">
        <v>222</v>
      </c>
      <c r="B296" s="152"/>
      <c r="C296" s="152"/>
      <c r="D296" s="153"/>
      <c r="E296" s="17">
        <f t="shared" ref="E296:G297" si="24">E297</f>
        <v>257029</v>
      </c>
      <c r="F296" s="17">
        <f t="shared" si="24"/>
        <v>323851</v>
      </c>
      <c r="G296" s="17">
        <f t="shared" si="24"/>
        <v>299328</v>
      </c>
    </row>
    <row r="297" spans="1:7" x14ac:dyDescent="0.25">
      <c r="A297" s="181" t="s">
        <v>187</v>
      </c>
      <c r="B297" s="182"/>
      <c r="C297" s="182"/>
      <c r="D297" s="183"/>
      <c r="E297" s="20">
        <f t="shared" si="24"/>
        <v>257029</v>
      </c>
      <c r="F297" s="20">
        <f t="shared" si="24"/>
        <v>323851</v>
      </c>
      <c r="G297" s="20">
        <f t="shared" si="24"/>
        <v>299328</v>
      </c>
    </row>
    <row r="298" spans="1:7" x14ac:dyDescent="0.25">
      <c r="A298" s="181" t="s">
        <v>223</v>
      </c>
      <c r="B298" s="182"/>
      <c r="C298" s="182"/>
      <c r="D298" s="183"/>
      <c r="E298" s="20">
        <f>SUM(E299:E307)</f>
        <v>257029</v>
      </c>
      <c r="F298" s="20">
        <f>SUM(F299:F308)</f>
        <v>323851</v>
      </c>
      <c r="G298" s="20">
        <f>SUM(G299:G308)</f>
        <v>299328</v>
      </c>
    </row>
    <row r="299" spans="1:7" x14ac:dyDescent="0.25">
      <c r="A299" s="60" t="s">
        <v>5</v>
      </c>
      <c r="B299" s="22" t="s">
        <v>169</v>
      </c>
      <c r="C299" s="178" t="s">
        <v>303</v>
      </c>
      <c r="D299" s="178"/>
      <c r="E299" s="18">
        <v>170960</v>
      </c>
      <c r="F299" s="18">
        <v>190960</v>
      </c>
      <c r="G299" s="18">
        <v>172960</v>
      </c>
    </row>
    <row r="300" spans="1:7" x14ac:dyDescent="0.25">
      <c r="A300" s="60" t="s">
        <v>8</v>
      </c>
      <c r="B300" s="22" t="s">
        <v>146</v>
      </c>
      <c r="C300" s="178" t="s">
        <v>262</v>
      </c>
      <c r="D300" s="178"/>
      <c r="E300" s="18">
        <v>7740</v>
      </c>
      <c r="F300" s="18">
        <v>19300</v>
      </c>
      <c r="G300" s="18">
        <v>18840</v>
      </c>
    </row>
    <row r="301" spans="1:7" x14ac:dyDescent="0.25">
      <c r="A301" s="60" t="s">
        <v>18</v>
      </c>
      <c r="B301" s="22" t="s">
        <v>141</v>
      </c>
      <c r="C301" s="178" t="s">
        <v>228</v>
      </c>
      <c r="D301" s="178"/>
      <c r="E301" s="18">
        <v>29100</v>
      </c>
      <c r="F301" s="18">
        <v>35100</v>
      </c>
      <c r="G301" s="18">
        <v>32000</v>
      </c>
    </row>
    <row r="302" spans="1:7" x14ac:dyDescent="0.25">
      <c r="A302" s="60" t="s">
        <v>37</v>
      </c>
      <c r="B302" s="22" t="s">
        <v>131</v>
      </c>
      <c r="C302" s="178" t="s">
        <v>247</v>
      </c>
      <c r="D302" s="178"/>
      <c r="E302" s="18">
        <v>10111</v>
      </c>
      <c r="F302" s="18">
        <v>7600</v>
      </c>
      <c r="G302" s="18">
        <v>6700</v>
      </c>
    </row>
    <row r="303" spans="1:7" x14ac:dyDescent="0.25">
      <c r="A303" s="60" t="s">
        <v>72</v>
      </c>
      <c r="B303" s="22" t="s">
        <v>132</v>
      </c>
      <c r="C303" s="178" t="s">
        <v>304</v>
      </c>
      <c r="D303" s="178"/>
      <c r="E303" s="18">
        <v>6500</v>
      </c>
      <c r="F303" s="18">
        <v>11000</v>
      </c>
      <c r="G303" s="18">
        <v>8920</v>
      </c>
    </row>
    <row r="304" spans="1:7" x14ac:dyDescent="0.25">
      <c r="A304" s="60" t="s">
        <v>74</v>
      </c>
      <c r="B304" s="22" t="s">
        <v>143</v>
      </c>
      <c r="C304" s="170" t="s">
        <v>416</v>
      </c>
      <c r="D304" s="171"/>
      <c r="E304" s="18">
        <v>14737</v>
      </c>
      <c r="F304" s="18">
        <v>21813</v>
      </c>
      <c r="G304" s="18">
        <v>18930</v>
      </c>
    </row>
    <row r="305" spans="1:7" x14ac:dyDescent="0.25">
      <c r="A305" s="60" t="s">
        <v>76</v>
      </c>
      <c r="B305" s="22" t="s">
        <v>13</v>
      </c>
      <c r="C305" s="178" t="s">
        <v>324</v>
      </c>
      <c r="D305" s="178"/>
      <c r="E305" s="18">
        <v>4181</v>
      </c>
      <c r="F305" s="18">
        <v>3850</v>
      </c>
      <c r="G305" s="18">
        <v>2950</v>
      </c>
    </row>
    <row r="306" spans="1:7" x14ac:dyDescent="0.25">
      <c r="A306" s="60" t="s">
        <v>148</v>
      </c>
      <c r="B306" s="54" t="s">
        <v>248</v>
      </c>
      <c r="C306" s="177" t="s">
        <v>249</v>
      </c>
      <c r="D306" s="176"/>
      <c r="E306" s="18">
        <v>500</v>
      </c>
      <c r="F306" s="18">
        <v>200</v>
      </c>
      <c r="G306" s="18">
        <v>100</v>
      </c>
    </row>
    <row r="307" spans="1:7" x14ac:dyDescent="0.25">
      <c r="A307" s="60" t="s">
        <v>150</v>
      </c>
      <c r="B307" s="54" t="s">
        <v>229</v>
      </c>
      <c r="C307" s="59" t="s">
        <v>564</v>
      </c>
      <c r="D307" s="82"/>
      <c r="E307" s="18">
        <v>13200</v>
      </c>
      <c r="F307" s="18">
        <v>16520</v>
      </c>
      <c r="G307" s="18">
        <v>20420</v>
      </c>
    </row>
    <row r="308" spans="1:7" x14ac:dyDescent="0.25">
      <c r="A308" s="60" t="s">
        <v>185</v>
      </c>
      <c r="B308" s="22" t="s">
        <v>492</v>
      </c>
      <c r="C308" s="177" t="s">
        <v>491</v>
      </c>
      <c r="D308" s="176"/>
      <c r="E308" s="18">
        <v>0</v>
      </c>
      <c r="F308" s="18">
        <v>17508</v>
      </c>
      <c r="G308" s="18">
        <v>17508</v>
      </c>
    </row>
    <row r="309" spans="1:7" x14ac:dyDescent="0.25">
      <c r="A309" s="151" t="s">
        <v>212</v>
      </c>
      <c r="B309" s="152"/>
      <c r="C309" s="152"/>
      <c r="D309" s="153"/>
      <c r="E309" s="17">
        <f t="shared" ref="E309:G310" si="25">E310</f>
        <v>7671</v>
      </c>
      <c r="F309" s="17">
        <f t="shared" si="25"/>
        <v>4183</v>
      </c>
      <c r="G309" s="17">
        <f t="shared" si="25"/>
        <v>4150</v>
      </c>
    </row>
    <row r="310" spans="1:7" x14ac:dyDescent="0.25">
      <c r="A310" s="181" t="s">
        <v>187</v>
      </c>
      <c r="B310" s="182"/>
      <c r="C310" s="182"/>
      <c r="D310" s="183"/>
      <c r="E310" s="20">
        <f t="shared" si="25"/>
        <v>7671</v>
      </c>
      <c r="F310" s="20">
        <f t="shared" si="25"/>
        <v>4183</v>
      </c>
      <c r="G310" s="20">
        <f t="shared" si="25"/>
        <v>4150</v>
      </c>
    </row>
    <row r="311" spans="1:7" x14ac:dyDescent="0.25">
      <c r="A311" s="181" t="s">
        <v>223</v>
      </c>
      <c r="B311" s="182"/>
      <c r="C311" s="182"/>
      <c r="D311" s="183"/>
      <c r="E311" s="20">
        <f>E312+E314+E313</f>
        <v>7671</v>
      </c>
      <c r="F311" s="20">
        <f>F312+F314+F313</f>
        <v>4183</v>
      </c>
      <c r="G311" s="20">
        <f>G312+G314+G313</f>
        <v>4150</v>
      </c>
    </row>
    <row r="312" spans="1:7" x14ac:dyDescent="0.25">
      <c r="A312" s="60" t="s">
        <v>5</v>
      </c>
      <c r="B312" s="22" t="s">
        <v>168</v>
      </c>
      <c r="C312" s="178" t="s">
        <v>565</v>
      </c>
      <c r="D312" s="178"/>
      <c r="E312" s="18">
        <v>3318</v>
      </c>
      <c r="F312" s="18">
        <v>3150</v>
      </c>
      <c r="G312" s="18">
        <v>3150</v>
      </c>
    </row>
    <row r="313" spans="1:7" ht="30" x14ac:dyDescent="0.25">
      <c r="A313" s="60" t="s">
        <v>8</v>
      </c>
      <c r="B313" s="22" t="s">
        <v>417</v>
      </c>
      <c r="C313" s="175" t="s">
        <v>418</v>
      </c>
      <c r="D313" s="176"/>
      <c r="E313" s="18">
        <v>1033</v>
      </c>
      <c r="F313" s="18">
        <v>1033</v>
      </c>
      <c r="G313" s="18">
        <v>1000</v>
      </c>
    </row>
    <row r="314" spans="1:7" x14ac:dyDescent="0.25">
      <c r="A314" s="60" t="s">
        <v>18</v>
      </c>
      <c r="B314" s="22" t="s">
        <v>352</v>
      </c>
      <c r="C314" s="178" t="s">
        <v>353</v>
      </c>
      <c r="D314" s="178"/>
      <c r="E314" s="18">
        <v>3320</v>
      </c>
      <c r="F314" s="18">
        <v>0</v>
      </c>
      <c r="G314" s="18">
        <v>0</v>
      </c>
    </row>
    <row r="315" spans="1:7" x14ac:dyDescent="0.25">
      <c r="A315" s="174" t="s">
        <v>250</v>
      </c>
      <c r="B315" s="174"/>
      <c r="C315" s="174"/>
      <c r="D315" s="174"/>
      <c r="E315" s="19">
        <f t="shared" ref="E315:G316" si="26">E316</f>
        <v>15540</v>
      </c>
      <c r="F315" s="19">
        <f t="shared" si="26"/>
        <v>15540</v>
      </c>
      <c r="G315" s="19">
        <f t="shared" si="26"/>
        <v>11396</v>
      </c>
    </row>
    <row r="316" spans="1:7" x14ac:dyDescent="0.25">
      <c r="A316" s="160" t="s">
        <v>251</v>
      </c>
      <c r="B316" s="160"/>
      <c r="C316" s="160"/>
      <c r="D316" s="160"/>
      <c r="E316" s="17">
        <f t="shared" si="26"/>
        <v>15540</v>
      </c>
      <c r="F316" s="17">
        <f t="shared" si="26"/>
        <v>15540</v>
      </c>
      <c r="G316" s="17">
        <f t="shared" si="26"/>
        <v>11396</v>
      </c>
    </row>
    <row r="317" spans="1:7" x14ac:dyDescent="0.25">
      <c r="A317" s="169" t="s">
        <v>223</v>
      </c>
      <c r="B317" s="169"/>
      <c r="C317" s="169"/>
      <c r="D317" s="169"/>
      <c r="E317" s="20">
        <f>E318+E319</f>
        <v>15540</v>
      </c>
      <c r="F317" s="20">
        <f>F318+F319</f>
        <v>15540</v>
      </c>
      <c r="G317" s="20">
        <f>G318+G319</f>
        <v>11396</v>
      </c>
    </row>
    <row r="318" spans="1:7" ht="30" x14ac:dyDescent="0.25">
      <c r="A318" s="60" t="s">
        <v>5</v>
      </c>
      <c r="B318" s="22" t="s">
        <v>252</v>
      </c>
      <c r="C318" s="170" t="s">
        <v>566</v>
      </c>
      <c r="D318" s="171"/>
      <c r="E318" s="18">
        <v>1820</v>
      </c>
      <c r="F318" s="18">
        <v>1820</v>
      </c>
      <c r="G318" s="18">
        <v>825</v>
      </c>
    </row>
    <row r="319" spans="1:7" ht="30" customHeight="1" x14ac:dyDescent="0.25">
      <c r="A319" s="60" t="s">
        <v>8</v>
      </c>
      <c r="B319" s="22" t="s">
        <v>151</v>
      </c>
      <c r="C319" s="172" t="s">
        <v>567</v>
      </c>
      <c r="D319" s="173"/>
      <c r="E319" s="18">
        <v>13720</v>
      </c>
      <c r="F319" s="18">
        <v>13720</v>
      </c>
      <c r="G319" s="18">
        <v>10571</v>
      </c>
    </row>
  </sheetData>
  <mergeCells count="228">
    <mergeCell ref="G21:G24"/>
    <mergeCell ref="G26:G27"/>
    <mergeCell ref="G74:G77"/>
    <mergeCell ref="G78:G81"/>
    <mergeCell ref="G97:G99"/>
    <mergeCell ref="G101:G102"/>
    <mergeCell ref="G137:G138"/>
    <mergeCell ref="G223:G224"/>
    <mergeCell ref="G82:G89"/>
    <mergeCell ref="C285:D285"/>
    <mergeCell ref="A210:D210"/>
    <mergeCell ref="C292:D292"/>
    <mergeCell ref="A261:D261"/>
    <mergeCell ref="A262:D262"/>
    <mergeCell ref="C277:D277"/>
    <mergeCell ref="A248:D248"/>
    <mergeCell ref="A222:D222"/>
    <mergeCell ref="A230:D230"/>
    <mergeCell ref="A288:D288"/>
    <mergeCell ref="A275:D275"/>
    <mergeCell ref="C273:D273"/>
    <mergeCell ref="C271:D271"/>
    <mergeCell ref="C269:D269"/>
    <mergeCell ref="C270:D270"/>
    <mergeCell ref="A217:D217"/>
    <mergeCell ref="C211:D211"/>
    <mergeCell ref="A247:D247"/>
    <mergeCell ref="C291:D291"/>
    <mergeCell ref="C215:D215"/>
    <mergeCell ref="A227:D227"/>
    <mergeCell ref="A228:D228"/>
    <mergeCell ref="A235:D235"/>
    <mergeCell ref="A250:D250"/>
    <mergeCell ref="A311:D311"/>
    <mergeCell ref="C289:D289"/>
    <mergeCell ref="A293:D293"/>
    <mergeCell ref="C302:D302"/>
    <mergeCell ref="A296:D296"/>
    <mergeCell ref="A212:D212"/>
    <mergeCell ref="A241:D241"/>
    <mergeCell ref="A242:D242"/>
    <mergeCell ref="A223:A224"/>
    <mergeCell ref="A298:D298"/>
    <mergeCell ref="C300:D300"/>
    <mergeCell ref="C299:D299"/>
    <mergeCell ref="C214:D214"/>
    <mergeCell ref="A236:D236"/>
    <mergeCell ref="A219:D219"/>
    <mergeCell ref="C278:D278"/>
    <mergeCell ref="C308:D308"/>
    <mergeCell ref="A213:D213"/>
    <mergeCell ref="C279:D279"/>
    <mergeCell ref="B223:B224"/>
    <mergeCell ref="C223:C224"/>
    <mergeCell ref="A245:D245"/>
    <mergeCell ref="A220:D220"/>
    <mergeCell ref="C303:D303"/>
    <mergeCell ref="A72:D72"/>
    <mergeCell ref="A73:D73"/>
    <mergeCell ref="A182:D182"/>
    <mergeCell ref="A183:D183"/>
    <mergeCell ref="A174:D174"/>
    <mergeCell ref="C280:D280"/>
    <mergeCell ref="A276:D276"/>
    <mergeCell ref="C272:D272"/>
    <mergeCell ref="A268:D268"/>
    <mergeCell ref="A253:D253"/>
    <mergeCell ref="A254:D254"/>
    <mergeCell ref="A265:D265"/>
    <mergeCell ref="A266:D266"/>
    <mergeCell ref="A267:D267"/>
    <mergeCell ref="A244:D244"/>
    <mergeCell ref="C216:D216"/>
    <mergeCell ref="C82:C89"/>
    <mergeCell ref="C274:D274"/>
    <mergeCell ref="A256:D256"/>
    <mergeCell ref="A119:D119"/>
    <mergeCell ref="A165:D165"/>
    <mergeCell ref="A170:D170"/>
    <mergeCell ref="A172:D172"/>
    <mergeCell ref="A251:D251"/>
    <mergeCell ref="A39:D39"/>
    <mergeCell ref="A130:D130"/>
    <mergeCell ref="A42:D42"/>
    <mergeCell ref="A103:D103"/>
    <mergeCell ref="A107:D107"/>
    <mergeCell ref="A113:D113"/>
    <mergeCell ref="A115:D115"/>
    <mergeCell ref="A128:D128"/>
    <mergeCell ref="A156:D156"/>
    <mergeCell ref="A134:D134"/>
    <mergeCell ref="A136:D136"/>
    <mergeCell ref="D131:D133"/>
    <mergeCell ref="A137:A138"/>
    <mergeCell ref="B137:D137"/>
    <mergeCell ref="A146:D146"/>
    <mergeCell ref="B138:D138"/>
    <mergeCell ref="A150:D150"/>
    <mergeCell ref="A152:D152"/>
    <mergeCell ref="A144:D144"/>
    <mergeCell ref="A45:D45"/>
    <mergeCell ref="A68:D68"/>
    <mergeCell ref="A57:D57"/>
    <mergeCell ref="A61:D61"/>
    <mergeCell ref="A65:D65"/>
    <mergeCell ref="D37:D38"/>
    <mergeCell ref="A14:D14"/>
    <mergeCell ref="A15:D15"/>
    <mergeCell ref="A36:D36"/>
    <mergeCell ref="A29:D29"/>
    <mergeCell ref="A34:D34"/>
    <mergeCell ref="D62:D63"/>
    <mergeCell ref="D66:D67"/>
    <mergeCell ref="A2:D2"/>
    <mergeCell ref="B6:D6"/>
    <mergeCell ref="A3:D3"/>
    <mergeCell ref="A4:D4"/>
    <mergeCell ref="A5:D5"/>
    <mergeCell ref="A25:D25"/>
    <mergeCell ref="A26:A27"/>
    <mergeCell ref="C26:C27"/>
    <mergeCell ref="D26:D27"/>
    <mergeCell ref="A9:D9"/>
    <mergeCell ref="A10:D10"/>
    <mergeCell ref="B11:D11"/>
    <mergeCell ref="A17:D17"/>
    <mergeCell ref="A18:D18"/>
    <mergeCell ref="C21:C24"/>
    <mergeCell ref="D21:D24"/>
    <mergeCell ref="A316:D316"/>
    <mergeCell ref="A317:D317"/>
    <mergeCell ref="C318:D318"/>
    <mergeCell ref="C319:D319"/>
    <mergeCell ref="A315:D315"/>
    <mergeCell ref="C286:D286"/>
    <mergeCell ref="A309:D309"/>
    <mergeCell ref="C306:D306"/>
    <mergeCell ref="C281:D281"/>
    <mergeCell ref="C301:D301"/>
    <mergeCell ref="C282:D282"/>
    <mergeCell ref="C283:D283"/>
    <mergeCell ref="C313:D313"/>
    <mergeCell ref="C314:D314"/>
    <mergeCell ref="C287:D287"/>
    <mergeCell ref="C284:D284"/>
    <mergeCell ref="A297:D297"/>
    <mergeCell ref="C304:D304"/>
    <mergeCell ref="C305:D305"/>
    <mergeCell ref="A310:D310"/>
    <mergeCell ref="C290:D290"/>
    <mergeCell ref="C312:D312"/>
    <mergeCell ref="A294:D294"/>
    <mergeCell ref="A295:D295"/>
    <mergeCell ref="F21:F24"/>
    <mergeCell ref="F26:F27"/>
    <mergeCell ref="F74:F77"/>
    <mergeCell ref="F78:F81"/>
    <mergeCell ref="F97:F99"/>
    <mergeCell ref="F101:F102"/>
    <mergeCell ref="E78:E81"/>
    <mergeCell ref="E21:E24"/>
    <mergeCell ref="E26:E27"/>
    <mergeCell ref="E74:E77"/>
    <mergeCell ref="E97:E99"/>
    <mergeCell ref="E101:E102"/>
    <mergeCell ref="E82:E89"/>
    <mergeCell ref="F82:F89"/>
    <mergeCell ref="C90:C91"/>
    <mergeCell ref="C218:D218"/>
    <mergeCell ref="A231:D231"/>
    <mergeCell ref="A225:D225"/>
    <mergeCell ref="A105:D105"/>
    <mergeCell ref="A185:D185"/>
    <mergeCell ref="A158:D158"/>
    <mergeCell ref="A160:D160"/>
    <mergeCell ref="A163:D163"/>
    <mergeCell ref="D223:D224"/>
    <mergeCell ref="A188:D188"/>
    <mergeCell ref="A189:D189"/>
    <mergeCell ref="A207:D207"/>
    <mergeCell ref="A199:D199"/>
    <mergeCell ref="A194:D194"/>
    <mergeCell ref="A191:D191"/>
    <mergeCell ref="A175:D175"/>
    <mergeCell ref="A180:D180"/>
    <mergeCell ref="A186:D186"/>
    <mergeCell ref="A206:D206"/>
    <mergeCell ref="A209:D209"/>
    <mergeCell ref="A192:D192"/>
    <mergeCell ref="A200:D200"/>
    <mergeCell ref="F137:F138"/>
    <mergeCell ref="F223:F224"/>
    <mergeCell ref="A109:D109"/>
    <mergeCell ref="A126:D126"/>
    <mergeCell ref="A124:D124"/>
    <mergeCell ref="A233:D233"/>
    <mergeCell ref="A238:D238"/>
    <mergeCell ref="A239:D239"/>
    <mergeCell ref="C94:C95"/>
    <mergeCell ref="A96:D96"/>
    <mergeCell ref="A101:A102"/>
    <mergeCell ref="C101:C102"/>
    <mergeCell ref="D101:D102"/>
    <mergeCell ref="A100:D100"/>
    <mergeCell ref="D40:D41"/>
    <mergeCell ref="D161:D162"/>
    <mergeCell ref="D168:D169"/>
    <mergeCell ref="A69:D69"/>
    <mergeCell ref="C74:C77"/>
    <mergeCell ref="D74:D77"/>
    <mergeCell ref="E137:E138"/>
    <mergeCell ref="E223:E224"/>
    <mergeCell ref="C92:C93"/>
    <mergeCell ref="A154:D154"/>
    <mergeCell ref="A148:D148"/>
    <mergeCell ref="A111:D111"/>
    <mergeCell ref="A142:D142"/>
    <mergeCell ref="C78:C81"/>
    <mergeCell ref="C97:C99"/>
    <mergeCell ref="A117:D117"/>
    <mergeCell ref="A121:D121"/>
    <mergeCell ref="A203:D203"/>
    <mergeCell ref="A204:D204"/>
    <mergeCell ref="A167:D167"/>
    <mergeCell ref="A196:D196"/>
    <mergeCell ref="A197:D197"/>
    <mergeCell ref="A122:D122"/>
    <mergeCell ref="A44:D44"/>
  </mergeCells>
  <phoneticPr fontId="2" type="noConversion"/>
  <pageMargins left="0.70866141732283461" right="0.7086614173228346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Križanac</cp:lastModifiedBy>
  <cp:lastPrinted>2023-03-30T06:03:47Z</cp:lastPrinted>
  <dcterms:created xsi:type="dcterms:W3CDTF">2018-05-24T12:52:33Z</dcterms:created>
  <dcterms:modified xsi:type="dcterms:W3CDTF">2024-09-11T11:59:59Z</dcterms:modified>
</cp:coreProperties>
</file>